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1AAED232-2A7F-4127-AD98-8275F671101C}" xr6:coauthVersionLast="45" xr6:coauthVersionMax="45" xr10:uidLastSave="{00000000-0000-0000-0000-000000000000}"/>
  <bookViews>
    <workbookView xWindow="2070" yWindow="2295" windowWidth="21600" windowHeight="1138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增益系技能!$A$2:$S$71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62" i="4" l="1"/>
  <c r="O17" i="4"/>
  <c r="Q17" i="4" s="1"/>
  <c r="I17" i="4"/>
  <c r="I61" i="4" l="1"/>
  <c r="K14" i="5"/>
  <c r="H14" i="5"/>
  <c r="H8" i="5" l="1"/>
  <c r="K39" i="5" l="1"/>
  <c r="H39" i="5"/>
  <c r="K8" i="2"/>
  <c r="H8" i="2"/>
  <c r="H10" i="2"/>
  <c r="K10" i="2"/>
  <c r="K78" i="2" l="1"/>
  <c r="H78" i="2"/>
  <c r="K79" i="2"/>
  <c r="H79" i="2"/>
  <c r="H30" i="3" l="1"/>
  <c r="K40" i="5"/>
  <c r="H40" i="5"/>
  <c r="N25" i="3" l="1"/>
  <c r="O25" i="3" s="1"/>
  <c r="H25" i="3"/>
  <c r="K31" i="5" l="1"/>
  <c r="H31" i="5"/>
  <c r="I22" i="4" l="1"/>
  <c r="K69" i="5"/>
  <c r="H69" i="5"/>
  <c r="K30" i="2" l="1"/>
  <c r="H30" i="2"/>
  <c r="I39" i="4"/>
  <c r="P39" i="4"/>
  <c r="R39" i="4" s="1"/>
  <c r="K55" i="5" l="1"/>
  <c r="H55" i="5"/>
  <c r="K26" i="2" l="1"/>
  <c r="H26" i="2"/>
  <c r="K76" i="2"/>
  <c r="H76" i="2"/>
  <c r="O3" i="4" l="1"/>
  <c r="O19" i="4"/>
  <c r="Q19" i="4" s="1"/>
  <c r="K43" i="5"/>
  <c r="O14" i="4"/>
  <c r="Q14" i="4" s="1"/>
  <c r="O32" i="4"/>
  <c r="Q32" i="4" s="1"/>
  <c r="O21" i="4"/>
  <c r="Q21" i="4" s="1"/>
  <c r="O64" i="4"/>
  <c r="Q64" i="4" s="1"/>
  <c r="O63" i="4"/>
  <c r="Q63" i="4" s="1"/>
  <c r="O60" i="4"/>
  <c r="Q60" i="4" s="1"/>
  <c r="O59" i="4"/>
  <c r="Q59" i="4" s="1"/>
  <c r="O55" i="4"/>
  <c r="Q55" i="4" s="1"/>
  <c r="O58" i="4"/>
  <c r="Q58" i="4" s="1"/>
  <c r="O57" i="4"/>
  <c r="Q57" i="4" s="1"/>
  <c r="O56" i="4"/>
  <c r="Q56" i="4" s="1"/>
  <c r="O53" i="4"/>
  <c r="Q53" i="4" s="1"/>
  <c r="O52" i="4"/>
  <c r="Q52" i="4" s="1"/>
  <c r="O54" i="4"/>
  <c r="Q54" i="4" s="1"/>
  <c r="O51" i="4"/>
  <c r="Q51" i="4" s="1"/>
  <c r="O50" i="4"/>
  <c r="Q50" i="4" s="1"/>
  <c r="O49" i="4"/>
  <c r="Q49" i="4" s="1"/>
  <c r="O48" i="4"/>
  <c r="Q48" i="4" s="1"/>
  <c r="O47" i="4"/>
  <c r="Q47" i="4" s="1"/>
  <c r="O46" i="4"/>
  <c r="Q46" i="4" s="1"/>
  <c r="O43" i="4"/>
  <c r="Q43" i="4" s="1"/>
  <c r="O45" i="4"/>
  <c r="Q45" i="4" s="1"/>
  <c r="O44" i="4"/>
  <c r="Q44" i="4" s="1"/>
  <c r="O42" i="4"/>
  <c r="Q42" i="4" s="1"/>
  <c r="O41" i="4"/>
  <c r="Q41" i="4" s="1"/>
  <c r="O40" i="4"/>
  <c r="Q40" i="4" s="1"/>
  <c r="O38" i="4"/>
  <c r="Q38" i="4" s="1"/>
  <c r="O36" i="4"/>
  <c r="Q36" i="4" s="1"/>
  <c r="O37" i="4"/>
  <c r="P17" i="4" s="1"/>
  <c r="R17" i="4" s="1"/>
  <c r="O35" i="4"/>
  <c r="Q35" i="4" s="1"/>
  <c r="O33" i="4"/>
  <c r="Q33" i="4" s="1"/>
  <c r="O34" i="4"/>
  <c r="Q34" i="4" s="1"/>
  <c r="O31" i="4"/>
  <c r="Q31" i="4" s="1"/>
  <c r="O30" i="4"/>
  <c r="Q30" i="4" s="1"/>
  <c r="O29" i="4"/>
  <c r="Q29" i="4" s="1"/>
  <c r="O27" i="4"/>
  <c r="Q27" i="4" s="1"/>
  <c r="O28" i="4"/>
  <c r="Q28" i="4" s="1"/>
  <c r="O26" i="4"/>
  <c r="Q26" i="4" s="1"/>
  <c r="O23" i="4"/>
  <c r="Q23" i="4" s="1"/>
  <c r="O25" i="4"/>
  <c r="Q25" i="4" s="1"/>
  <c r="O24" i="4"/>
  <c r="Q24" i="4" s="1"/>
  <c r="O20" i="4"/>
  <c r="Q20" i="4" s="1"/>
  <c r="O15" i="4"/>
  <c r="Q15" i="4" s="1"/>
  <c r="O16" i="4"/>
  <c r="Q16" i="4" s="1"/>
  <c r="O4" i="4"/>
  <c r="Q4" i="4" s="1"/>
  <c r="O18" i="4"/>
  <c r="Q18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9" i="4" l="1"/>
  <c r="R19" i="4" s="1"/>
  <c r="P35" i="4"/>
  <c r="R35" i="4" s="1"/>
  <c r="P26" i="4"/>
  <c r="R26" i="4" s="1"/>
  <c r="P40" i="4"/>
  <c r="R40" i="4" s="1"/>
  <c r="P41" i="4"/>
  <c r="R41" i="4" s="1"/>
  <c r="Q3" i="4"/>
  <c r="P10" i="4"/>
  <c r="R10" i="4" s="1"/>
  <c r="P12" i="4"/>
  <c r="R12" i="4" s="1"/>
  <c r="P11" i="4"/>
  <c r="R11" i="4" s="1"/>
  <c r="P4" i="4"/>
  <c r="R4" i="4" s="1"/>
  <c r="P27" i="4"/>
  <c r="R27" i="4" s="1"/>
  <c r="P52" i="4"/>
  <c r="R52" i="4" s="1"/>
  <c r="P53" i="4"/>
  <c r="R53" i="4" s="1"/>
  <c r="P25" i="4"/>
  <c r="R25" i="4" s="1"/>
  <c r="P13" i="4"/>
  <c r="R13" i="4" s="1"/>
  <c r="P23" i="4"/>
  <c r="R23" i="4" s="1"/>
  <c r="P38" i="4"/>
  <c r="R38" i="4" s="1"/>
  <c r="P51" i="4"/>
  <c r="R51" i="4" s="1"/>
  <c r="P15" i="4"/>
  <c r="R15" i="4" s="1"/>
  <c r="P28" i="4"/>
  <c r="R28" i="4" s="1"/>
  <c r="P42" i="4"/>
  <c r="R42" i="4" s="1"/>
  <c r="P54" i="4"/>
  <c r="R54" i="4" s="1"/>
  <c r="P3" i="4"/>
  <c r="R3" i="4" s="1"/>
  <c r="P16" i="4"/>
  <c r="R16" i="4" s="1"/>
  <c r="P29" i="4"/>
  <c r="R29" i="4" s="1"/>
  <c r="P44" i="4"/>
  <c r="R44" i="4" s="1"/>
  <c r="P56" i="4"/>
  <c r="R56" i="4" s="1"/>
  <c r="P5" i="4"/>
  <c r="R5" i="4" s="1"/>
  <c r="P18" i="4"/>
  <c r="R18" i="4" s="1"/>
  <c r="P30" i="4"/>
  <c r="R30" i="4" s="1"/>
  <c r="P45" i="4"/>
  <c r="R45" i="4" s="1"/>
  <c r="P57" i="4"/>
  <c r="R57" i="4" s="1"/>
  <c r="P6" i="4"/>
  <c r="R6" i="4" s="1"/>
  <c r="P14" i="4"/>
  <c r="R14" i="4" s="1"/>
  <c r="P31" i="4"/>
  <c r="R31" i="4" s="1"/>
  <c r="P43" i="4"/>
  <c r="R43" i="4" s="1"/>
  <c r="P58" i="4"/>
  <c r="R58" i="4" s="1"/>
  <c r="P7" i="4"/>
  <c r="R7" i="4" s="1"/>
  <c r="P33" i="4"/>
  <c r="R33" i="4" s="1"/>
  <c r="P46" i="4"/>
  <c r="R46" i="4" s="1"/>
  <c r="P55" i="4"/>
  <c r="R55" i="4" s="1"/>
  <c r="P8" i="4"/>
  <c r="R8" i="4" s="1"/>
  <c r="P20" i="4"/>
  <c r="R20" i="4" s="1"/>
  <c r="P32" i="4"/>
  <c r="R32" i="4" s="1"/>
  <c r="P47" i="4"/>
  <c r="R47" i="4" s="1"/>
  <c r="P59" i="4"/>
  <c r="R59" i="4" s="1"/>
  <c r="P9" i="4"/>
  <c r="R9" i="4" s="1"/>
  <c r="P21" i="4"/>
  <c r="R21" i="4" s="1"/>
  <c r="P34" i="4"/>
  <c r="R34" i="4" s="1"/>
  <c r="P48" i="4"/>
  <c r="R48" i="4" s="1"/>
  <c r="P60" i="4"/>
  <c r="R60" i="4" s="1"/>
  <c r="P24" i="4"/>
  <c r="R24" i="4" s="1"/>
  <c r="P49" i="4"/>
  <c r="R49" i="4" s="1"/>
  <c r="P63" i="4"/>
  <c r="R63" i="4" s="1"/>
  <c r="P36" i="4"/>
  <c r="R36" i="4" s="1"/>
  <c r="P50" i="4"/>
  <c r="R50" i="4" s="1"/>
  <c r="P64" i="4"/>
  <c r="R64" i="4" s="1"/>
  <c r="K37" i="2"/>
  <c r="H37" i="2"/>
  <c r="K27" i="5" l="1"/>
  <c r="H27" i="5"/>
  <c r="K7" i="5"/>
  <c r="K4" i="2" l="1"/>
  <c r="H4" i="2"/>
  <c r="K42" i="5"/>
  <c r="H42" i="5"/>
  <c r="K60" i="5"/>
  <c r="H60" i="5"/>
  <c r="K61" i="5"/>
  <c r="H61" i="5"/>
  <c r="K81" i="2"/>
  <c r="H81" i="2"/>
  <c r="H28" i="3" l="1"/>
  <c r="K67" i="2" l="1"/>
  <c r="H67" i="2"/>
  <c r="K22" i="2"/>
  <c r="H22" i="2"/>
  <c r="K23" i="2"/>
  <c r="H23" i="2"/>
  <c r="N22" i="3"/>
  <c r="O22" i="3" s="1"/>
  <c r="H22" i="3"/>
  <c r="I16" i="4"/>
  <c r="N31" i="3" l="1"/>
  <c r="N27" i="3"/>
  <c r="N26" i="3"/>
  <c r="N23" i="3"/>
  <c r="N3" i="3"/>
  <c r="N24" i="3"/>
  <c r="N9" i="3"/>
  <c r="N8" i="3"/>
  <c r="N7" i="3"/>
  <c r="N6" i="3"/>
  <c r="N5" i="3"/>
  <c r="N4" i="3"/>
  <c r="N21" i="3"/>
  <c r="N10" i="3"/>
  <c r="N20" i="3"/>
  <c r="N19" i="3"/>
  <c r="N13" i="3"/>
  <c r="N18" i="3"/>
  <c r="N17" i="3"/>
  <c r="N16" i="3"/>
  <c r="N15" i="3"/>
  <c r="N14" i="3"/>
  <c r="N12" i="3"/>
  <c r="N11" i="3"/>
  <c r="K49" i="2"/>
  <c r="K48" i="2"/>
  <c r="K36" i="2"/>
  <c r="K33" i="2"/>
  <c r="K88" i="2"/>
  <c r="K87" i="2"/>
  <c r="K86" i="2"/>
  <c r="K85" i="2"/>
  <c r="K84" i="2"/>
  <c r="K75" i="2"/>
  <c r="K77" i="2"/>
  <c r="K83" i="2"/>
  <c r="K82" i="2"/>
  <c r="K80" i="2"/>
  <c r="K74" i="2"/>
  <c r="K73" i="2"/>
  <c r="K72" i="2"/>
  <c r="K71" i="2"/>
  <c r="K70" i="2"/>
  <c r="K69" i="2"/>
  <c r="K68" i="2"/>
  <c r="K66" i="2"/>
  <c r="K65" i="2"/>
  <c r="K64" i="2"/>
  <c r="K63" i="2"/>
  <c r="K62" i="2"/>
  <c r="K61" i="2"/>
  <c r="K60" i="2"/>
  <c r="K59" i="2"/>
  <c r="K56" i="2"/>
  <c r="K57" i="2"/>
  <c r="K58" i="2"/>
  <c r="K54" i="2"/>
  <c r="K55" i="2"/>
  <c r="K52" i="2"/>
  <c r="K51" i="2"/>
  <c r="K53" i="2"/>
  <c r="K50" i="2"/>
  <c r="K47" i="2"/>
  <c r="K46" i="2"/>
  <c r="K45" i="2"/>
  <c r="K44" i="2"/>
  <c r="K43" i="2"/>
  <c r="K42" i="2"/>
  <c r="K41" i="2"/>
  <c r="K39" i="2"/>
  <c r="K40" i="2"/>
  <c r="K38" i="2"/>
  <c r="K31" i="2"/>
  <c r="K35" i="2"/>
  <c r="K34" i="2"/>
  <c r="K32" i="2"/>
  <c r="K27" i="2"/>
  <c r="K29" i="2"/>
  <c r="K28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9" i="2"/>
  <c r="K7" i="2"/>
  <c r="K6" i="2"/>
  <c r="K5" i="2"/>
  <c r="K3" i="2"/>
  <c r="K75" i="5"/>
  <c r="K22" i="5"/>
  <c r="K58" i="5"/>
  <c r="K74" i="5"/>
  <c r="K59" i="5"/>
  <c r="K76" i="5"/>
  <c r="K30" i="5"/>
  <c r="K33" i="5"/>
  <c r="K51" i="5"/>
  <c r="K25" i="5"/>
  <c r="K47" i="5"/>
  <c r="K18" i="5"/>
  <c r="K32" i="5"/>
  <c r="K29" i="5"/>
  <c r="K41" i="5"/>
  <c r="K48" i="5"/>
  <c r="K68" i="5"/>
  <c r="K72" i="5"/>
  <c r="K70" i="5"/>
  <c r="K46" i="5"/>
  <c r="K26" i="5"/>
  <c r="K71" i="5"/>
  <c r="K73" i="5"/>
  <c r="K62" i="5"/>
  <c r="K56" i="5"/>
  <c r="K50" i="5"/>
  <c r="K49" i="5"/>
  <c r="K67" i="5"/>
  <c r="K45" i="5"/>
  <c r="K66" i="5"/>
  <c r="K65" i="5"/>
  <c r="K64" i="5"/>
  <c r="K63" i="5"/>
  <c r="K24" i="5"/>
  <c r="K57" i="5"/>
  <c r="K37" i="5"/>
  <c r="K36" i="5"/>
  <c r="K35" i="5"/>
  <c r="K34" i="5"/>
  <c r="K54" i="5"/>
  <c r="K53" i="5"/>
  <c r="K52" i="5"/>
  <c r="K44" i="5"/>
  <c r="K21" i="5"/>
  <c r="K9" i="5"/>
  <c r="K16" i="5"/>
  <c r="K38" i="5"/>
  <c r="K12" i="5"/>
  <c r="K19" i="5"/>
  <c r="K20" i="5"/>
  <c r="K28" i="5"/>
  <c r="K13" i="5"/>
  <c r="K17" i="5"/>
  <c r="K15" i="5"/>
  <c r="K11" i="5"/>
  <c r="K5" i="5"/>
  <c r="K23" i="5"/>
  <c r="K6" i="5"/>
  <c r="K8" i="5"/>
  <c r="K10" i="5"/>
  <c r="K4" i="5"/>
  <c r="K3" i="5"/>
  <c r="H3" i="5" l="1"/>
  <c r="H75" i="5" l="1"/>
  <c r="H43" i="5"/>
  <c r="H22" i="5"/>
  <c r="H58" i="5"/>
  <c r="H74" i="5"/>
  <c r="H59" i="5"/>
  <c r="H76" i="5"/>
  <c r="H30" i="5"/>
  <c r="H33" i="5"/>
  <c r="H51" i="5"/>
  <c r="H25" i="5"/>
  <c r="H47" i="5"/>
  <c r="H18" i="5"/>
  <c r="H32" i="5"/>
  <c r="H29" i="5"/>
  <c r="H41" i="5"/>
  <c r="H48" i="5"/>
  <c r="H68" i="5"/>
  <c r="H72" i="5"/>
  <c r="H70" i="5"/>
  <c r="H46" i="5"/>
  <c r="H26" i="5"/>
  <c r="H71" i="5"/>
  <c r="H73" i="5"/>
  <c r="H62" i="5"/>
  <c r="H56" i="5"/>
  <c r="H50" i="5"/>
  <c r="H49" i="5"/>
  <c r="H67" i="5"/>
  <c r="H45" i="5"/>
  <c r="H66" i="5"/>
  <c r="H65" i="5"/>
  <c r="H64" i="5"/>
  <c r="H63" i="5"/>
  <c r="H24" i="5"/>
  <c r="H57" i="5"/>
  <c r="H37" i="5"/>
  <c r="H36" i="5"/>
  <c r="H35" i="5"/>
  <c r="H34" i="5"/>
  <c r="H54" i="5"/>
  <c r="H53" i="5"/>
  <c r="H52" i="5"/>
  <c r="H44" i="5"/>
  <c r="H21" i="5"/>
  <c r="H9" i="5"/>
  <c r="H16" i="5"/>
  <c r="H38" i="5"/>
  <c r="H12" i="5"/>
  <c r="H19" i="5"/>
  <c r="H20" i="5"/>
  <c r="H28" i="5"/>
  <c r="H13" i="5"/>
  <c r="H17" i="5"/>
  <c r="H15" i="5"/>
  <c r="H11" i="5"/>
  <c r="H5" i="5"/>
  <c r="H23" i="5"/>
  <c r="H6" i="5"/>
  <c r="H10" i="5"/>
  <c r="H4" i="5"/>
  <c r="H29" i="3" l="1"/>
  <c r="O31" i="3"/>
  <c r="O27" i="3"/>
  <c r="O26" i="3"/>
  <c r="O24" i="3"/>
  <c r="O23" i="3"/>
  <c r="O21" i="3"/>
  <c r="O10" i="3"/>
  <c r="O20" i="3"/>
  <c r="O19" i="3"/>
  <c r="O13" i="3"/>
  <c r="O18" i="3"/>
  <c r="O17" i="3"/>
  <c r="O15" i="3"/>
  <c r="O14" i="3"/>
  <c r="O12" i="3"/>
  <c r="O11" i="3"/>
  <c r="O9" i="3"/>
  <c r="O8" i="3"/>
  <c r="O3" i="3"/>
  <c r="O7" i="3"/>
  <c r="O6" i="3"/>
  <c r="O5" i="3"/>
  <c r="O4" i="3"/>
  <c r="O16" i="3"/>
  <c r="H75" i="2"/>
  <c r="H46" i="2"/>
  <c r="H45" i="2"/>
  <c r="H12" i="2"/>
  <c r="H9" i="2"/>
  <c r="H27" i="2"/>
  <c r="H39" i="2"/>
  <c r="H68" i="2"/>
  <c r="H62" i="2"/>
  <c r="H29" i="2"/>
  <c r="H18" i="2"/>
  <c r="H74" i="2"/>
  <c r="H54" i="2" l="1"/>
  <c r="H51" i="2"/>
  <c r="H5" i="2"/>
  <c r="H53" i="2"/>
  <c r="H7" i="2"/>
  <c r="H6" i="2"/>
  <c r="H57" i="2"/>
  <c r="H52" i="2"/>
  <c r="H60" i="2"/>
  <c r="H59" i="2"/>
  <c r="H58" i="2"/>
  <c r="H55" i="2"/>
  <c r="H71" i="2"/>
  <c r="H56" i="2"/>
  <c r="H49" i="2"/>
  <c r="H50" i="2"/>
  <c r="H16" i="2"/>
  <c r="H48" i="2"/>
  <c r="H13" i="2"/>
  <c r="H14" i="2"/>
  <c r="H11" i="2"/>
  <c r="H15" i="2"/>
  <c r="H17" i="2"/>
  <c r="H21" i="2"/>
  <c r="H43" i="2"/>
  <c r="H38" i="2"/>
  <c r="H61" i="2"/>
  <c r="H35" i="2"/>
  <c r="H3" i="2"/>
  <c r="H63" i="2"/>
  <c r="H33" i="2"/>
  <c r="H40" i="2"/>
  <c r="H41" i="2"/>
  <c r="H31" i="2"/>
  <c r="H70" i="2"/>
  <c r="H25" i="2"/>
  <c r="H66" i="2"/>
  <c r="H85" i="2"/>
  <c r="H72" i="2"/>
  <c r="H82" i="2"/>
  <c r="H84" i="2"/>
  <c r="H24" i="2"/>
  <c r="H80" i="2"/>
  <c r="H83" i="2"/>
  <c r="H77" i="2"/>
  <c r="H64" i="2"/>
  <c r="H65" i="2"/>
  <c r="H32" i="2"/>
  <c r="H19" i="2"/>
  <c r="H86" i="2"/>
  <c r="H73" i="2"/>
  <c r="H44" i="2"/>
  <c r="H69" i="2"/>
  <c r="H20" i="2"/>
  <c r="H88" i="2"/>
  <c r="H87" i="2"/>
  <c r="H36" i="2"/>
  <c r="H47" i="2"/>
  <c r="H28" i="2"/>
  <c r="H42" i="2"/>
  <c r="H34" i="2"/>
  <c r="H23" i="3"/>
  <c r="I9" i="4"/>
  <c r="I40" i="4"/>
  <c r="I55" i="4"/>
  <c r="I54" i="4"/>
  <c r="I20" i="4"/>
  <c r="I23" i="4"/>
  <c r="I4" i="4"/>
  <c r="I49" i="4"/>
  <c r="I59" i="4"/>
  <c r="I31" i="4"/>
  <c r="I8" i="4"/>
  <c r="I3" i="4"/>
  <c r="I19" i="4"/>
  <c r="I48" i="4"/>
  <c r="I47" i="4"/>
  <c r="I46" i="4"/>
  <c r="I43" i="4"/>
  <c r="I15" i="4"/>
  <c r="I56" i="4"/>
  <c r="I25" i="4"/>
  <c r="I52" i="4"/>
  <c r="I60" i="4"/>
  <c r="I58" i="4"/>
  <c r="I44" i="4"/>
  <c r="I18" i="4"/>
  <c r="I12" i="4"/>
  <c r="I41" i="4"/>
  <c r="I27" i="4"/>
  <c r="I6" i="4"/>
  <c r="I24" i="4"/>
  <c r="I28" i="4"/>
  <c r="I35" i="4"/>
  <c r="I30" i="4"/>
  <c r="I13" i="4"/>
  <c r="I5" i="4"/>
  <c r="I57" i="4"/>
  <c r="I45" i="4"/>
  <c r="I42" i="4"/>
  <c r="I34" i="4"/>
  <c r="I38" i="4"/>
  <c r="I21" i="4"/>
  <c r="I32" i="4"/>
  <c r="I14" i="4"/>
  <c r="I63" i="4"/>
  <c r="I7" i="4"/>
  <c r="I26" i="4"/>
  <c r="I50" i="4"/>
  <c r="I51" i="4"/>
  <c r="I11" i="4"/>
  <c r="I36" i="4"/>
  <c r="I33" i="4"/>
  <c r="I53" i="4"/>
  <c r="I37" i="4"/>
  <c r="I29" i="4"/>
  <c r="I10" i="4"/>
  <c r="I64" i="4"/>
  <c r="H24" i="3"/>
  <c r="H7" i="3"/>
  <c r="H14" i="3"/>
  <c r="H16" i="3"/>
  <c r="H3" i="3"/>
  <c r="H19" i="3"/>
  <c r="H5" i="3"/>
  <c r="H10" i="3"/>
  <c r="H26" i="3"/>
  <c r="H12" i="3"/>
  <c r="H17" i="3"/>
  <c r="H13" i="3"/>
  <c r="H4" i="3"/>
  <c r="H31" i="3"/>
  <c r="H21" i="3"/>
  <c r="H20" i="3"/>
  <c r="H15" i="3"/>
  <c r="H18" i="3"/>
  <c r="H11" i="3"/>
  <c r="H6" i="3"/>
  <c r="H8" i="3"/>
  <c r="H9" i="3"/>
  <c r="H27" i="3"/>
</calcChain>
</file>

<file path=xl/sharedStrings.xml><?xml version="1.0" encoding="utf-8"?>
<sst xmlns="http://schemas.openxmlformats.org/spreadsheetml/2006/main" count="1396" uniqueCount="324">
  <si>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</si>
  <si>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</si>
  <si>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</si>
  <si>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</si>
  <si>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</si>
  <si>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</si>
  <si>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</si>
  <si>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</si>
  <si>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</si>
  <si>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</si>
  <si>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</si>
  <si>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</si>
  <si>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</si>
  <si>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</si>
  <si>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</si>
  <si>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</si>
  <si>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</si>
  <si>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</si>
  <si>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</si>
  <si>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</si>
  <si>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</si>
  <si>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</si>
  <si>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</si>
  <si>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</si>
  <si>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</si>
  <si>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</si>
  <si>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</si>
  <si>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</si>
  <si>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</si>
  <si>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</si>
  <si>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</si>
  <si>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</si>
  <si>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</si>
  <si>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</si>
  <si>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</si>
  <si>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</si>
  <si>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</si>
  <si>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</si>
  <si>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</si>
  <si>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</si>
  <si>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</si>
  <si>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</si>
  <si>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</si>
  <si>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</si>
  <si>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</si>
  <si>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</si>
  <si>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</si>
  <si>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</si>
  <si>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</si>
  <si>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</si>
  <si>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</si>
  <si>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</si>
  <si>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</si>
  <si>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</si>
  <si>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</si>
  <si>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</si>
  <si>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</si>
  <si>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</si>
  <si>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</si>
  <si>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</si>
  <si>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</si>
  <si>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</si>
  <si>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</si>
  <si>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</si>
  <si>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</si>
  <si>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</si>
  <si>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</si>
  <si>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</si>
  <si>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</si>
  <si>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</si>
  <si>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</si>
  <si>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</si>
  <si>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</si>
  <si>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</si>
  <si>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</si>
  <si>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</si>
  <si>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</si>
  <si>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</si>
  <si>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</si>
  <si>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</si>
  <si>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</si>
  <si>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</si>
  <si>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</si>
  <si>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</si>
  <si>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</si>
  <si>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</si>
  <si>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</si>
  <si>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</si>
  <si>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</si>
  <si>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</si>
  <si>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</si>
  <si>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</si>
  <si>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</si>
  <si>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</si>
  <si>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</si>
  <si>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</si>
  <si>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</si>
  <si>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</si>
  <si>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</si>
  <si>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</si>
  <si>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</si>
  <si>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</si>
  <si>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</si>
  <si>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</si>
  <si>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</si>
  <si>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</si>
  <si>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</si>
  <si>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</si>
  <si>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</si>
  <si>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</si>
  <si>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</si>
  <si>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</si>
  <si>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</si>
  <si>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</si>
  <si>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</si>
  <si>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</si>
  <si>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</si>
  <si>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</si>
  <si>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</si>
  <si>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</si>
  <si>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</si>
  <si>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</si>
  <si>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</si>
  <si>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</si>
  <si>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</si>
  <si>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</si>
  <si>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</si>
  <si>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</si>
  <si>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</si>
  <si>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</si>
  <si>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</si>
  <si>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</si>
  <si>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</si>
  <si>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</si>
  <si>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</si>
  <si>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</si>
  <si>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</si>
  <si>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</si>
  <si>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</si>
  <si>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</si>
  <si>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</si>
  <si>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</si>
  <si>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</si>
  <si>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</si>
  <si>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</si>
  <si>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</si>
  <si>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</si>
  <si>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</si>
  <si>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</si>
  <si>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</si>
  <si>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</si>
  <si>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</si>
  <si>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</si>
  <si>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</si>
  <si>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</si>
  <si>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</si>
  <si>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</si>
  <si>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</si>
  <si>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</si>
  <si>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</si>
  <si>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</si>
  <si>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</si>
  <si>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</si>
  <si>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</si>
  <si>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</si>
  <si>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</si>
  <si>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</si>
  <si>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</si>
  <si>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</si>
  <si>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</si>
  <si>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</si>
  <si>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</si>
  <si>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</si>
  <si>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</si>
  <si>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</si>
  <si>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</si>
  <si>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</si>
  <si>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</si>
  <si>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</si>
  <si>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</si>
  <si>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</si>
  <si>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</si>
  <si>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</si>
  <si>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</si>
  <si>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</si>
  <si>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</si>
  <si>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</si>
  <si>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</si>
  <si>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</si>
  <si>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</si>
  <si>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</si>
  <si>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</si>
  <si>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</si>
  <si>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</si>
  <si>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</si>
  <si>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</si>
  <si>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</si>
  <si>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</si>
  <si>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</si>
  <si>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</si>
  <si>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</si>
  <si>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</si>
  <si>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</si>
  <si>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</si>
  <si>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</si>
  <si>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</si>
  <si>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</si>
  <si>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</si>
  <si>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</si>
  <si>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</si>
  <si>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</si>
  <si>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</si>
  <si>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</si>
  <si>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</si>
  <si>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</si>
  <si>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</si>
  <si>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</si>
  <si>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</si>
  <si>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</si>
  <si>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</si>
  <si>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</si>
  <si>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</si>
  <si>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</si>
  <si>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</si>
  <si>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</si>
  <si>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</si>
  <si>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</si>
  <si>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</si>
  <si>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</si>
  <si>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</si>
  <si>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</si>
  <si>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</si>
  <si>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</si>
  <si>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</si>
  <si>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</si>
  <si>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</si>
  <si>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</si>
  <si>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</si>
  <si>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</si>
  <si>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</si>
  <si>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</si>
  <si>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</si>
  <si>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</si>
  <si>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</si>
  <si>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</si>
  <si>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</si>
  <si>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</si>
  <si>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</si>
  <si>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</si>
  <si>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</si>
  <si>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</si>
  <si>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</si>
  <si>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</si>
  <si>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</si>
  <si>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</si>
  <si>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</si>
  <si>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</si>
  <si>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</si>
  <si>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</si>
  <si>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</si>
  <si>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</si>
  <si>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</si>
  <si>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</si>
  <si>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</si>
  <si>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</si>
  <si>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</si>
  <si>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</si>
  <si>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</si>
  <si>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</si>
  <si>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</si>
  <si>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</si>
  <si>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</si>
  <si>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</si>
  <si>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</si>
  <si>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</si>
  <si>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</si>
  <si>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</si>
  <si>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</si>
  <si>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</si>
  <si>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</si>
  <si>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</si>
  <si>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</si>
  <si>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</si>
  <si>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</si>
  <si>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</si>
  <si>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</si>
  <si>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</si>
  <si>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</si>
  <si>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</si>
  <si>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</si>
  <si>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</si>
  <si>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</si>
  <si>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</si>
  <si>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</si>
  <si>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</si>
  <si>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</si>
  <si>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</si>
  <si>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</si>
  <si>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</si>
  <si>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</si>
  <si>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</si>
  <si>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</si>
  <si>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</si>
  <si>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</si>
  <si>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</si>
  <si>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</si>
  <si>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t>回復技能中受到傷害的50%</t>
  </si>
  <si>
    <t>根據Buff數追加最多77%傷害</t>
  </si>
  <si>
    <t>根據Buff數追加最多70%傷害</t>
  </si>
  <si>
    <t>琵儂</t>
  </si>
  <si>
    <t>涅因</t>
  </si>
  <si>
    <t>傷害加成: 100% x 隊友建立的涅因S1數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</si>
  <si>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2020/09/03</t>
    </r>
  </si>
  <si>
    <t>另帶攻擊技 / 超活力時範圍增大 &amp; CRT +10% (30s)</t>
  </si>
  <si>
    <t>全隊活力+2
超活力時攻擊範圍增大 &amp; CRT +10% (30s)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</si>
  <si>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2020/09/03</t>
    </r>
  </si>
  <si>
    <t>另有全隊DEF +10% (5s)</t>
  </si>
  <si>
    <t>私訪涅法莉耶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</si>
  <si>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2020/09/13</t>
    </r>
  </si>
  <si>
    <t>.</t>
  </si>
  <si>
    <r>
      <t xml:space="preserve">區域攻擊，8秒內17下132%的傷害
</t>
    </r>
    <r>
      <rPr>
        <sz val="8"/>
        <color theme="1"/>
        <rFont val="Calibri"/>
        <family val="2"/>
        <scheme val="minor"/>
      </rPr>
      <t>另外提升自身3階段活力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</si>
  <si>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2020/09/13</t>
    </r>
  </si>
  <si>
    <t>另帶自身15秒內霸體</t>
  </si>
  <si>
    <t>霸體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</si>
</sst>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63" Type="http://schemas.openxmlformats.org/officeDocument/2006/relationships/image" Target="../media/image121.png"/><Relationship Id="rId68" Type="http://schemas.openxmlformats.org/officeDocument/2006/relationships/image" Target="../media/image43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6" Type="http://schemas.openxmlformats.org/officeDocument/2006/relationships/image" Target="../media/image75.png"/><Relationship Id="rId29" Type="http://schemas.openxmlformats.org/officeDocument/2006/relationships/image" Target="../media/image88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66" Type="http://schemas.openxmlformats.org/officeDocument/2006/relationships/image" Target="../media/image124.png"/><Relationship Id="rId5" Type="http://schemas.openxmlformats.org/officeDocument/2006/relationships/image" Target="../media/image64.png"/><Relationship Id="rId61" Type="http://schemas.openxmlformats.org/officeDocument/2006/relationships/image" Target="../media/image120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56" Type="http://schemas.openxmlformats.org/officeDocument/2006/relationships/image" Target="../media/image115.png"/><Relationship Id="rId64" Type="http://schemas.openxmlformats.org/officeDocument/2006/relationships/image" Target="../media/image122.png"/><Relationship Id="rId69" Type="http://schemas.openxmlformats.org/officeDocument/2006/relationships/image" Target="../media/image125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3" Type="http://schemas.openxmlformats.org/officeDocument/2006/relationships/image" Target="../media/image62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46" Type="http://schemas.openxmlformats.org/officeDocument/2006/relationships/image" Target="../media/image105.png"/><Relationship Id="rId59" Type="http://schemas.openxmlformats.org/officeDocument/2006/relationships/image" Target="../media/image118.png"/><Relationship Id="rId67" Type="http://schemas.openxmlformats.org/officeDocument/2006/relationships/image" Target="../media/image55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54" Type="http://schemas.openxmlformats.org/officeDocument/2006/relationships/image" Target="../media/image113.png"/><Relationship Id="rId62" Type="http://schemas.openxmlformats.org/officeDocument/2006/relationships/image" Target="../media/image39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3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Relationship Id="rId34" Type="http://schemas.openxmlformats.org/officeDocument/2006/relationships/image" Target="../media/image93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8.png"/><Relationship Id="rId18" Type="http://schemas.openxmlformats.org/officeDocument/2006/relationships/image" Target="../media/image143.png"/><Relationship Id="rId26" Type="http://schemas.openxmlformats.org/officeDocument/2006/relationships/image" Target="../media/image151.png"/><Relationship Id="rId39" Type="http://schemas.openxmlformats.org/officeDocument/2006/relationships/image" Target="../media/image44.png"/><Relationship Id="rId21" Type="http://schemas.openxmlformats.org/officeDocument/2006/relationships/image" Target="../media/image146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7.png"/><Relationship Id="rId50" Type="http://schemas.openxmlformats.org/officeDocument/2006/relationships/image" Target="../media/image10.png"/><Relationship Id="rId7" Type="http://schemas.openxmlformats.org/officeDocument/2006/relationships/image" Target="../media/image132.png"/><Relationship Id="rId2" Type="http://schemas.openxmlformats.org/officeDocument/2006/relationships/image" Target="../media/image127.png"/><Relationship Id="rId16" Type="http://schemas.openxmlformats.org/officeDocument/2006/relationships/image" Target="../media/image141.png"/><Relationship Id="rId29" Type="http://schemas.openxmlformats.org/officeDocument/2006/relationships/image" Target="../media/image154.png"/><Relationship Id="rId11" Type="http://schemas.openxmlformats.org/officeDocument/2006/relationships/image" Target="../media/image136.png"/><Relationship Id="rId24" Type="http://schemas.openxmlformats.org/officeDocument/2006/relationships/image" Target="../media/image149.png"/><Relationship Id="rId32" Type="http://schemas.openxmlformats.org/officeDocument/2006/relationships/image" Target="../media/image156.png"/><Relationship Id="rId37" Type="http://schemas.openxmlformats.org/officeDocument/2006/relationships/image" Target="../media/image106.png"/><Relationship Id="rId40" Type="http://schemas.openxmlformats.org/officeDocument/2006/relationships/image" Target="../media/image157.png"/><Relationship Id="rId45" Type="http://schemas.openxmlformats.org/officeDocument/2006/relationships/image" Target="../media/image160.png"/><Relationship Id="rId5" Type="http://schemas.openxmlformats.org/officeDocument/2006/relationships/image" Target="../media/image130.png"/><Relationship Id="rId15" Type="http://schemas.openxmlformats.org/officeDocument/2006/relationships/image" Target="../media/image140.png"/><Relationship Id="rId23" Type="http://schemas.openxmlformats.org/officeDocument/2006/relationships/image" Target="../media/image148.png"/><Relationship Id="rId28" Type="http://schemas.openxmlformats.org/officeDocument/2006/relationships/image" Target="../media/image153.png"/><Relationship Id="rId36" Type="http://schemas.openxmlformats.org/officeDocument/2006/relationships/image" Target="../media/image101.png"/><Relationship Id="rId49" Type="http://schemas.openxmlformats.org/officeDocument/2006/relationships/image" Target="../media/image59.png"/><Relationship Id="rId10" Type="http://schemas.openxmlformats.org/officeDocument/2006/relationships/image" Target="../media/image135.png"/><Relationship Id="rId19" Type="http://schemas.openxmlformats.org/officeDocument/2006/relationships/image" Target="../media/image144.png"/><Relationship Id="rId31" Type="http://schemas.openxmlformats.org/officeDocument/2006/relationships/image" Target="../media/image33.png"/><Relationship Id="rId44" Type="http://schemas.openxmlformats.org/officeDocument/2006/relationships/image" Target="../media/image159.png"/><Relationship Id="rId4" Type="http://schemas.openxmlformats.org/officeDocument/2006/relationships/image" Target="../media/image129.png"/><Relationship Id="rId9" Type="http://schemas.openxmlformats.org/officeDocument/2006/relationships/image" Target="../media/image134.png"/><Relationship Id="rId14" Type="http://schemas.openxmlformats.org/officeDocument/2006/relationships/image" Target="../media/image139.png"/><Relationship Id="rId22" Type="http://schemas.openxmlformats.org/officeDocument/2006/relationships/image" Target="../media/image147.png"/><Relationship Id="rId27" Type="http://schemas.openxmlformats.org/officeDocument/2006/relationships/image" Target="../media/image152.png"/><Relationship Id="rId30" Type="http://schemas.openxmlformats.org/officeDocument/2006/relationships/image" Target="../media/image155.png"/><Relationship Id="rId35" Type="http://schemas.openxmlformats.org/officeDocument/2006/relationships/image" Target="../media/image62.png"/><Relationship Id="rId43" Type="http://schemas.openxmlformats.org/officeDocument/2006/relationships/image" Target="../media/image158.png"/><Relationship Id="rId48" Type="http://schemas.openxmlformats.org/officeDocument/2006/relationships/image" Target="../media/image161.png"/><Relationship Id="rId8" Type="http://schemas.openxmlformats.org/officeDocument/2006/relationships/image" Target="../media/image133.png"/><Relationship Id="rId3" Type="http://schemas.openxmlformats.org/officeDocument/2006/relationships/image" Target="../media/image128.png"/><Relationship Id="rId12" Type="http://schemas.openxmlformats.org/officeDocument/2006/relationships/image" Target="../media/image137.png"/><Relationship Id="rId17" Type="http://schemas.openxmlformats.org/officeDocument/2006/relationships/image" Target="../media/image142.png"/><Relationship Id="rId25" Type="http://schemas.openxmlformats.org/officeDocument/2006/relationships/image" Target="../media/image150.png"/><Relationship Id="rId33" Type="http://schemas.openxmlformats.org/officeDocument/2006/relationships/image" Target="../media/image87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5.png"/><Relationship Id="rId41" Type="http://schemas.openxmlformats.org/officeDocument/2006/relationships/image" Target="../media/image71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8.png"/><Relationship Id="rId13" Type="http://schemas.openxmlformats.org/officeDocument/2006/relationships/image" Target="../media/image173.png"/><Relationship Id="rId18" Type="http://schemas.openxmlformats.org/officeDocument/2006/relationships/image" Target="../media/image177.png"/><Relationship Id="rId26" Type="http://schemas.openxmlformats.org/officeDocument/2006/relationships/image" Target="../media/image39.png"/><Relationship Id="rId3" Type="http://schemas.openxmlformats.org/officeDocument/2006/relationships/image" Target="../media/image164.png"/><Relationship Id="rId21" Type="http://schemas.openxmlformats.org/officeDocument/2006/relationships/image" Target="../media/image73.png"/><Relationship Id="rId7" Type="http://schemas.openxmlformats.org/officeDocument/2006/relationships/image" Target="../media/image167.png"/><Relationship Id="rId12" Type="http://schemas.openxmlformats.org/officeDocument/2006/relationships/image" Target="../media/image172.png"/><Relationship Id="rId17" Type="http://schemas.openxmlformats.org/officeDocument/2006/relationships/image" Target="../media/image176.png"/><Relationship Id="rId25" Type="http://schemas.openxmlformats.org/officeDocument/2006/relationships/image" Target="../media/image133.png"/><Relationship Id="rId2" Type="http://schemas.openxmlformats.org/officeDocument/2006/relationships/image" Target="../media/image163.png"/><Relationship Id="rId16" Type="http://schemas.openxmlformats.org/officeDocument/2006/relationships/image" Target="../media/image156.png"/><Relationship Id="rId20" Type="http://schemas.openxmlformats.org/officeDocument/2006/relationships/image" Target="../media/image179.png"/><Relationship Id="rId29" Type="http://schemas.openxmlformats.org/officeDocument/2006/relationships/image" Target="../media/image38.png"/><Relationship Id="rId1" Type="http://schemas.openxmlformats.org/officeDocument/2006/relationships/image" Target="../media/image162.png"/><Relationship Id="rId6" Type="http://schemas.openxmlformats.org/officeDocument/2006/relationships/image" Target="../media/image155.png"/><Relationship Id="rId11" Type="http://schemas.openxmlformats.org/officeDocument/2006/relationships/image" Target="../media/image171.png"/><Relationship Id="rId24" Type="http://schemas.openxmlformats.org/officeDocument/2006/relationships/image" Target="../media/image160.png"/><Relationship Id="rId5" Type="http://schemas.openxmlformats.org/officeDocument/2006/relationships/image" Target="../media/image166.png"/><Relationship Id="rId15" Type="http://schemas.openxmlformats.org/officeDocument/2006/relationships/image" Target="../media/image175.png"/><Relationship Id="rId23" Type="http://schemas.openxmlformats.org/officeDocument/2006/relationships/image" Target="../media/image4.png"/><Relationship Id="rId28" Type="http://schemas.openxmlformats.org/officeDocument/2006/relationships/image" Target="../media/image105.png"/><Relationship Id="rId10" Type="http://schemas.openxmlformats.org/officeDocument/2006/relationships/image" Target="../media/image170.png"/><Relationship Id="rId19" Type="http://schemas.openxmlformats.org/officeDocument/2006/relationships/image" Target="../media/image178.png"/><Relationship Id="rId4" Type="http://schemas.openxmlformats.org/officeDocument/2006/relationships/image" Target="../media/image165.png"/><Relationship Id="rId9" Type="http://schemas.openxmlformats.org/officeDocument/2006/relationships/image" Target="../media/image169.png"/><Relationship Id="rId14" Type="http://schemas.openxmlformats.org/officeDocument/2006/relationships/image" Target="../media/image174.png"/><Relationship Id="rId22" Type="http://schemas.openxmlformats.org/officeDocument/2006/relationships/image" Target="../media/image27.png"/><Relationship Id="rId27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0</xdr:rowOff>
    </xdr:from>
    <xdr:to>
      <xdr:col>1</xdr:col>
      <xdr:colOff>22</xdr:colOff>
      <xdr:row>37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22</xdr:colOff>
      <xdr:row>52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68</xdr:row>
      <xdr:rowOff>0</xdr:rowOff>
    </xdr:from>
    <xdr:to>
      <xdr:col>1</xdr:col>
      <xdr:colOff>22</xdr:colOff>
      <xdr:row>69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FD26A-EBC2-48BE-A56C-230A44E53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FF8A83-FB45-4B60-9ABD-D6675FFA4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6898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44</xdr:colOff>
      <xdr:row>54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22</xdr:colOff>
      <xdr:row>59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</xdr:col>
      <xdr:colOff>22</xdr:colOff>
      <xdr:row>88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22</xdr:colOff>
      <xdr:row>87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50</xdr:row>
      <xdr:rowOff>0</xdr:rowOff>
    </xdr:from>
    <xdr:to>
      <xdr:col>1</xdr:col>
      <xdr:colOff>44</xdr:colOff>
      <xdr:row>51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57</xdr:row>
      <xdr:rowOff>0</xdr:rowOff>
    </xdr:from>
    <xdr:to>
      <xdr:col>1</xdr:col>
      <xdr:colOff>66</xdr:colOff>
      <xdr:row>58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54</xdr:row>
      <xdr:rowOff>0</xdr:rowOff>
    </xdr:from>
    <xdr:to>
      <xdr:col>1</xdr:col>
      <xdr:colOff>22</xdr:colOff>
      <xdr:row>55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60</xdr:row>
      <xdr:rowOff>22</xdr:rowOff>
    </xdr:from>
    <xdr:to>
      <xdr:col>1</xdr:col>
      <xdr:colOff>0</xdr:colOff>
      <xdr:row>61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61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80</xdr:row>
      <xdr:rowOff>0</xdr:rowOff>
    </xdr:from>
    <xdr:to>
      <xdr:col>1</xdr:col>
      <xdr:colOff>66</xdr:colOff>
      <xdr:row>81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89EF56-452E-4E04-8E53-9EF7A84A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89" name="Picture 88">
          <a:extLst>
            <a:ext uri="{FF2B5EF4-FFF2-40B4-BE49-F238E27FC236}">
              <a16:creationId xmlns:a16="http://schemas.microsoft.com/office/drawing/2014/main" id="{74F47F0A-EB36-442E-AD5E-CCBB1230D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EE3A97-5C18-4DA5-A57E-8E0FE196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76</xdr:row>
      <xdr:rowOff>0</xdr:rowOff>
    </xdr:from>
    <xdr:ext cx="457222" cy="457222"/>
    <xdr:pic>
      <xdr:nvPicPr>
        <xdr:cNvPr id="91" name="Picture 90">
          <a:extLst>
            <a:ext uri="{FF2B5EF4-FFF2-40B4-BE49-F238E27FC236}">
              <a16:creationId xmlns:a16="http://schemas.microsoft.com/office/drawing/2014/main" id="{4A0404B4-90C3-49BC-AD62-577E61261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75800"/>
          <a:ext cx="457222" cy="457222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3E7FA33-348F-4184-89BF-C8A8895C7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003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64" name="Picture 63">
          <a:extLst>
            <a:ext uri="{FF2B5EF4-FFF2-40B4-BE49-F238E27FC236}">
              <a16:creationId xmlns:a16="http://schemas.microsoft.com/office/drawing/2014/main" id="{055211CA-255F-442E-B140-0F66C11D0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DAA17251-80B2-4099-8F0D-0BE8796F9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8"/>
  <sheetViews>
    <sheetView topLeftCell="A22" workbookViewId="0">
      <selection activeCell="E24" sqref="E24:H2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318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 t="s">
        <v>319</v>
      </c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>J4/G4*1000000</f>
        <v>3721.5107445192098</v>
      </c>
      <c r="L4" s="37" t="s">
        <v>247</v>
      </c>
    </row>
    <row r="5" spans="1:12" ht="36" customHeight="1" x14ac:dyDescent="0.25">
      <c r="A5" s="117"/>
      <c r="B5" s="6" t="s">
        <v>168</v>
      </c>
      <c r="C5" s="3" t="s">
        <v>155</v>
      </c>
      <c r="D5" s="10" t="s">
        <v>173</v>
      </c>
      <c r="E5" s="118">
        <v>7</v>
      </c>
      <c r="F5" s="118">
        <v>3291</v>
      </c>
      <c r="G5" s="118">
        <v>9214</v>
      </c>
      <c r="H5" s="119">
        <f>G5/F5</f>
        <v>2.7997569127924642</v>
      </c>
      <c r="I5" s="119" t="s">
        <v>245</v>
      </c>
      <c r="J5" s="65">
        <v>28.574999999999999</v>
      </c>
      <c r="K5" s="27">
        <f>J5/G5*1000000</f>
        <v>3101.2589537660078</v>
      </c>
      <c r="L5" s="115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>J6/G6*1000000</f>
        <v>3294.8583420776495</v>
      </c>
      <c r="L6" s="37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>J7/G7*1000000</f>
        <v>1586.3950758296846</v>
      </c>
      <c r="L7" s="115"/>
    </row>
    <row r="8" spans="1:12" ht="36" customHeight="1" x14ac:dyDescent="0.25">
      <c r="A8" s="117"/>
      <c r="B8" s="6" t="s">
        <v>168</v>
      </c>
      <c r="C8" s="3" t="s">
        <v>165</v>
      </c>
      <c r="D8" s="10" t="s">
        <v>173</v>
      </c>
      <c r="E8" s="118">
        <v>7</v>
      </c>
      <c r="F8" s="118">
        <v>2854</v>
      </c>
      <c r="G8" s="118">
        <v>7420</v>
      </c>
      <c r="H8" s="119">
        <f>G8/F8</f>
        <v>2.5998598458304136</v>
      </c>
      <c r="I8" s="119" t="s">
        <v>232</v>
      </c>
      <c r="J8" s="65">
        <v>24.885000000000002</v>
      </c>
      <c r="K8" s="27">
        <f>J8/G8*1000000</f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>G9/F9</f>
        <v>3.9</v>
      </c>
      <c r="I9" s="24"/>
      <c r="J9" s="65">
        <v>23.94</v>
      </c>
      <c r="K9" s="27">
        <f>J9/G9*1000000</f>
        <v>1961.1698205947407</v>
      </c>
      <c r="L9" s="115" t="s">
        <v>306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119">
        <f>G10/F10</f>
        <v>2.3999302649930265</v>
      </c>
      <c r="I10" s="24" t="s">
        <v>232</v>
      </c>
      <c r="J10" s="65">
        <v>23.76</v>
      </c>
      <c r="K10" s="27">
        <f>J10/G10*1000000</f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>G11/F11</f>
        <v>3.5999113867966326</v>
      </c>
      <c r="I11" s="24" t="s">
        <v>232</v>
      </c>
      <c r="J11" s="65">
        <v>23.76</v>
      </c>
      <c r="K11" s="27">
        <f>J11/G11*1000000</f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>G12/F12</f>
        <v>1.6999682337992377</v>
      </c>
      <c r="I12" s="24" t="s">
        <v>237</v>
      </c>
      <c r="J12" s="65">
        <v>23.327999999999999</v>
      </c>
      <c r="K12" s="27">
        <f>J12/G12*1000000</f>
        <v>2179.5758198635899</v>
      </c>
      <c r="L12" s="37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>G13/F13</f>
        <v>2.7997569127924642</v>
      </c>
      <c r="I13" s="24" t="s">
        <v>232</v>
      </c>
      <c r="J13" s="65">
        <v>22.86</v>
      </c>
      <c r="K13" s="27">
        <f>J13/G13*1000000</f>
        <v>2481.0071630128068</v>
      </c>
      <c r="L13" s="115" t="s">
        <v>247</v>
      </c>
    </row>
    <row r="14" spans="1:12" ht="36" customHeight="1" x14ac:dyDescent="0.25">
      <c r="A14" s="26"/>
      <c r="B14" s="10" t="s">
        <v>166</v>
      </c>
      <c r="C14" s="4" t="s">
        <v>317</v>
      </c>
      <c r="D14" s="10" t="s">
        <v>173</v>
      </c>
      <c r="E14" s="13">
        <v>7</v>
      </c>
      <c r="F14" s="13">
        <v>2648</v>
      </c>
      <c r="G14" s="13">
        <v>9135</v>
      </c>
      <c r="H14" s="24">
        <f>G14/F14</f>
        <v>3.4497734138972809</v>
      </c>
      <c r="I14" s="24"/>
      <c r="J14" s="65">
        <v>22.44</v>
      </c>
      <c r="K14" s="27">
        <f>J14/G14*1000000</f>
        <v>2456.4860426929395</v>
      </c>
      <c r="L14" s="42" t="s">
        <v>320</v>
      </c>
    </row>
    <row r="15" spans="1:12" ht="36" customHeight="1" x14ac:dyDescent="0.25">
      <c r="A15" s="117"/>
      <c r="B15" s="6" t="s">
        <v>168</v>
      </c>
      <c r="C15" s="4" t="s">
        <v>153</v>
      </c>
      <c r="D15" s="10" t="s">
        <v>173</v>
      </c>
      <c r="E15" s="118">
        <v>7</v>
      </c>
      <c r="F15" s="118">
        <v>3247</v>
      </c>
      <c r="G15" s="118">
        <v>8442</v>
      </c>
      <c r="H15" s="119">
        <f>G15/F15</f>
        <v>2.5999384046812444</v>
      </c>
      <c r="I15" s="119" t="s">
        <v>245</v>
      </c>
      <c r="J15" s="65">
        <v>21.24</v>
      </c>
      <c r="K15" s="27">
        <f>J15/G15*1000000</f>
        <v>2515.9914712153513</v>
      </c>
      <c r="L15" s="115"/>
    </row>
    <row r="16" spans="1:12" ht="36" customHeight="1" x14ac:dyDescent="0.25">
      <c r="A16" s="117"/>
      <c r="B16" s="6" t="s">
        <v>168</v>
      </c>
      <c r="C16" s="3" t="s">
        <v>155</v>
      </c>
      <c r="D16" s="10" t="s">
        <v>173</v>
      </c>
      <c r="E16" s="118">
        <v>7</v>
      </c>
      <c r="F16" s="118">
        <v>3291</v>
      </c>
      <c r="G16" s="118">
        <v>9214</v>
      </c>
      <c r="H16" s="119">
        <f>G16/F16</f>
        <v>2.7997569127924642</v>
      </c>
      <c r="I16" s="119"/>
      <c r="J16" s="65">
        <v>19.05</v>
      </c>
      <c r="K16" s="27">
        <f>J16/G16*1000000</f>
        <v>2067.505969177339</v>
      </c>
      <c r="L16" s="115" t="s">
        <v>247</v>
      </c>
    </row>
    <row r="17" spans="1:12" ht="36" customHeight="1" x14ac:dyDescent="0.25">
      <c r="A17" s="117"/>
      <c r="B17" s="8" t="s">
        <v>169</v>
      </c>
      <c r="C17" s="4" t="s">
        <v>89</v>
      </c>
      <c r="D17" s="10" t="s">
        <v>173</v>
      </c>
      <c r="E17" s="118">
        <v>7</v>
      </c>
      <c r="F17" s="118">
        <v>2723</v>
      </c>
      <c r="G17" s="118">
        <v>7624</v>
      </c>
      <c r="H17" s="119">
        <f>G17/F17</f>
        <v>2.7998531031950056</v>
      </c>
      <c r="I17" s="119" t="s">
        <v>232</v>
      </c>
      <c r="J17" s="65">
        <v>18.96</v>
      </c>
      <c r="K17" s="27">
        <f>J17/G17*1000000</f>
        <v>2486.8835257082901</v>
      </c>
      <c r="L17" s="115"/>
    </row>
    <row r="18" spans="1:12" ht="36" customHeight="1" x14ac:dyDescent="0.25">
      <c r="A18" s="26"/>
      <c r="B18" s="7" t="s">
        <v>167</v>
      </c>
      <c r="C18" s="4" t="s">
        <v>135</v>
      </c>
      <c r="D18" s="10" t="s">
        <v>173</v>
      </c>
      <c r="E18" s="13">
        <v>3</v>
      </c>
      <c r="F18" s="13">
        <v>3530</v>
      </c>
      <c r="G18" s="13">
        <v>12355</v>
      </c>
      <c r="H18" s="24">
        <f>G18/F18</f>
        <v>3.5</v>
      </c>
      <c r="I18" s="24"/>
      <c r="J18" s="65">
        <v>18.66</v>
      </c>
      <c r="K18" s="27">
        <f>J18/G18*1000000</f>
        <v>1510.3197086199918</v>
      </c>
      <c r="L18" s="42" t="s">
        <v>314</v>
      </c>
    </row>
    <row r="19" spans="1:12" ht="36" customHeight="1" x14ac:dyDescent="0.25">
      <c r="A19" s="26"/>
      <c r="B19" s="6" t="s">
        <v>168</v>
      </c>
      <c r="C19" s="3" t="s">
        <v>165</v>
      </c>
      <c r="D19" s="10" t="s">
        <v>173</v>
      </c>
      <c r="E19" s="13">
        <v>7</v>
      </c>
      <c r="F19" s="13">
        <v>2854</v>
      </c>
      <c r="G19" s="13">
        <v>7420</v>
      </c>
      <c r="H19" s="24">
        <f>G19/F19</f>
        <v>2.5998598458304136</v>
      </c>
      <c r="I19" s="24"/>
      <c r="J19" s="65">
        <v>16.59</v>
      </c>
      <c r="K19" s="27">
        <f>J19/G19*1000000</f>
        <v>2235.8490566037735</v>
      </c>
      <c r="L19" s="115"/>
    </row>
    <row r="20" spans="1:12" ht="36" customHeight="1" x14ac:dyDescent="0.25">
      <c r="A20" s="26"/>
      <c r="B20" s="6" t="s">
        <v>168</v>
      </c>
      <c r="C20" s="4" t="s">
        <v>144</v>
      </c>
      <c r="D20" s="10" t="s">
        <v>173</v>
      </c>
      <c r="E20" s="13">
        <v>7</v>
      </c>
      <c r="F20" s="13">
        <v>2868</v>
      </c>
      <c r="G20" s="13">
        <v>6883</v>
      </c>
      <c r="H20" s="24">
        <f>G20/F20</f>
        <v>2.3999302649930265</v>
      </c>
      <c r="I20" s="24"/>
      <c r="J20" s="65">
        <v>15.84</v>
      </c>
      <c r="K20" s="27">
        <f>J20/G20*1000000</f>
        <v>2301.3220979224175</v>
      </c>
      <c r="L20" s="37" t="s">
        <v>201</v>
      </c>
    </row>
    <row r="21" spans="1:12" ht="36" customHeight="1" x14ac:dyDescent="0.25">
      <c r="A21" s="26"/>
      <c r="B21" s="6" t="s">
        <v>168</v>
      </c>
      <c r="C21" s="3" t="s">
        <v>159</v>
      </c>
      <c r="D21" s="10" t="s">
        <v>173</v>
      </c>
      <c r="E21" s="13">
        <v>7</v>
      </c>
      <c r="F21" s="13">
        <v>2257</v>
      </c>
      <c r="G21" s="13">
        <v>8125</v>
      </c>
      <c r="H21" s="24">
        <f>G21/F21</f>
        <v>3.5999113867966326</v>
      </c>
      <c r="I21" s="24"/>
      <c r="J21" s="65">
        <v>15.84</v>
      </c>
      <c r="K21" s="27">
        <f>J21/G21*1000000</f>
        <v>1949.5384615384614</v>
      </c>
      <c r="L21" s="115"/>
    </row>
    <row r="22" spans="1:12" ht="36" customHeight="1" x14ac:dyDescent="0.25">
      <c r="A22" s="26"/>
      <c r="B22" s="7" t="s">
        <v>167</v>
      </c>
      <c r="C22" s="4" t="s">
        <v>122</v>
      </c>
      <c r="D22" s="7" t="s">
        <v>181</v>
      </c>
      <c r="E22" s="13">
        <v>7</v>
      </c>
      <c r="F22" s="13">
        <v>6500</v>
      </c>
      <c r="G22" s="13">
        <v>18200</v>
      </c>
      <c r="H22" s="24">
        <f>G22/F22</f>
        <v>2.8</v>
      </c>
      <c r="I22" s="24" t="s">
        <v>213</v>
      </c>
      <c r="J22" s="65">
        <v>15</v>
      </c>
      <c r="K22" s="27">
        <f>J22/G22*1000000</f>
        <v>824.17582417582412</v>
      </c>
      <c r="L22" s="37"/>
    </row>
    <row r="23" spans="1:12" ht="36" customHeight="1" x14ac:dyDescent="0.25">
      <c r="A23" s="26"/>
      <c r="B23" s="6" t="s">
        <v>168</v>
      </c>
      <c r="C23" s="4" t="s">
        <v>147</v>
      </c>
      <c r="D23" s="10" t="s">
        <v>173</v>
      </c>
      <c r="E23" s="13">
        <v>7</v>
      </c>
      <c r="F23" s="13">
        <v>2352</v>
      </c>
      <c r="G23" s="13">
        <v>4704</v>
      </c>
      <c r="H23" s="24">
        <f>G23/F23</f>
        <v>2</v>
      </c>
      <c r="I23" s="24" t="s">
        <v>232</v>
      </c>
      <c r="J23" s="65">
        <v>14.742000000000001</v>
      </c>
      <c r="K23" s="27">
        <f>J23/G23*1000000</f>
        <v>3133.928571428572</v>
      </c>
      <c r="L23" s="115"/>
    </row>
    <row r="24" spans="1:12" ht="36" customHeight="1" x14ac:dyDescent="0.25">
      <c r="A24" s="26"/>
      <c r="B24" s="10" t="s">
        <v>166</v>
      </c>
      <c r="C24" s="4" t="s">
        <v>8</v>
      </c>
      <c r="D24" s="10" t="s">
        <v>173</v>
      </c>
      <c r="E24" s="13">
        <v>5</v>
      </c>
      <c r="F24" s="13">
        <v>3033</v>
      </c>
      <c r="G24" s="13">
        <v>8492</v>
      </c>
      <c r="H24" s="24">
        <f>G24/F24</f>
        <v>2.799868117375536</v>
      </c>
      <c r="I24" s="24"/>
      <c r="J24" s="65">
        <v>12.96</v>
      </c>
      <c r="K24" s="27">
        <f>J24/G24*1000000</f>
        <v>1526.1422515308527</v>
      </c>
      <c r="L24" s="115" t="s">
        <v>322</v>
      </c>
    </row>
    <row r="25" spans="1:12" ht="36" customHeight="1" x14ac:dyDescent="0.25">
      <c r="A25" s="26"/>
      <c r="B25" s="7" t="s">
        <v>167</v>
      </c>
      <c r="C25" s="4" t="s">
        <v>112</v>
      </c>
      <c r="D25" s="10" t="s">
        <v>173</v>
      </c>
      <c r="E25" s="13">
        <v>6</v>
      </c>
      <c r="F25" s="13">
        <v>6296</v>
      </c>
      <c r="G25" s="13">
        <v>10703</v>
      </c>
      <c r="H25" s="24">
        <f>G25/F25</f>
        <v>1.6999682337992377</v>
      </c>
      <c r="I25" s="24"/>
      <c r="J25" s="65">
        <v>12.96</v>
      </c>
      <c r="K25" s="27">
        <f>J25/G25*1000000</f>
        <v>1210.8754554797722</v>
      </c>
      <c r="L25" s="37"/>
    </row>
    <row r="26" spans="1:12" ht="36" customHeight="1" x14ac:dyDescent="0.25">
      <c r="A26" s="26"/>
      <c r="B26" s="7" t="s">
        <v>167</v>
      </c>
      <c r="C26" s="4" t="s">
        <v>128</v>
      </c>
      <c r="D26" s="10" t="s">
        <v>173</v>
      </c>
      <c r="E26" s="13">
        <v>6</v>
      </c>
      <c r="F26" s="13">
        <v>2870</v>
      </c>
      <c r="G26" s="13">
        <v>8610</v>
      </c>
      <c r="H26" s="24">
        <f>G26/F26</f>
        <v>3</v>
      </c>
      <c r="I26" s="24"/>
      <c r="J26" s="65">
        <v>12.56</v>
      </c>
      <c r="K26" s="27">
        <f>J26/G26*1000000</f>
        <v>1458.7688734030198</v>
      </c>
      <c r="L26" s="37" t="s">
        <v>261</v>
      </c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>G27/F27</f>
        <v>0.2</v>
      </c>
      <c r="I27" s="24"/>
      <c r="J27" s="65">
        <v>12.42</v>
      </c>
      <c r="K27" s="27">
        <f>J27/G27*1000000</f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>G28/F28</f>
        <v>2</v>
      </c>
      <c r="I28" s="24"/>
      <c r="J28" s="65">
        <v>11.34</v>
      </c>
      <c r="K28" s="27">
        <f>J28/G28*1000000</f>
        <v>2410.7142857142858</v>
      </c>
      <c r="L28" s="115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>G29/F29</f>
        <v>2.799868117375536</v>
      </c>
      <c r="I29" s="24"/>
      <c r="J29" s="65">
        <v>10.86</v>
      </c>
      <c r="K29" s="27">
        <f>J29/G29*1000000</f>
        <v>1278.8506829957607</v>
      </c>
      <c r="L29" s="115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>G30/F30</f>
        <v>2.799821002386635</v>
      </c>
      <c r="I30" s="24"/>
      <c r="J30" s="65">
        <v>10.82</v>
      </c>
      <c r="K30" s="27">
        <f>J30/G30*1000000</f>
        <v>1152.903569525839</v>
      </c>
      <c r="L30" s="115"/>
    </row>
    <row r="31" spans="1:12" ht="36" customHeight="1" x14ac:dyDescent="0.25">
      <c r="A31" s="26"/>
      <c r="B31" s="8" t="s">
        <v>169</v>
      </c>
      <c r="C31" s="4" t="s">
        <v>295</v>
      </c>
      <c r="D31" s="10" t="s">
        <v>173</v>
      </c>
      <c r="E31" s="13">
        <v>7</v>
      </c>
      <c r="F31" s="13">
        <v>4513</v>
      </c>
      <c r="G31" s="13">
        <v>4802</v>
      </c>
      <c r="H31" s="24">
        <f>G31/F31</f>
        <v>1.064037225792156</v>
      </c>
      <c r="I31" s="24"/>
      <c r="J31" s="65">
        <v>10.71</v>
      </c>
      <c r="K31" s="27">
        <f>J31/G31*1000000</f>
        <v>2230.3206997084549</v>
      </c>
      <c r="L31" s="42" t="s">
        <v>302</v>
      </c>
    </row>
    <row r="32" spans="1:12" ht="36" customHeight="1" x14ac:dyDescent="0.25">
      <c r="A32" s="26"/>
      <c r="B32" s="6" t="s">
        <v>168</v>
      </c>
      <c r="C32" s="4" t="s">
        <v>153</v>
      </c>
      <c r="D32" s="10" t="s">
        <v>173</v>
      </c>
      <c r="E32" s="13">
        <v>7</v>
      </c>
      <c r="F32" s="13">
        <v>3247</v>
      </c>
      <c r="G32" s="13">
        <v>8442</v>
      </c>
      <c r="H32" s="24">
        <f>G32/F32</f>
        <v>2.5999384046812444</v>
      </c>
      <c r="I32" s="24"/>
      <c r="J32" s="65">
        <v>10.62</v>
      </c>
      <c r="K32" s="27">
        <f>J32/G32*1000000</f>
        <v>1257.9957356076757</v>
      </c>
      <c r="L32" s="37"/>
    </row>
    <row r="33" spans="1:12" ht="36" customHeight="1" x14ac:dyDescent="0.25">
      <c r="A33" s="26"/>
      <c r="B33" s="9" t="s">
        <v>170</v>
      </c>
      <c r="C33" s="4" t="s">
        <v>62</v>
      </c>
      <c r="D33" s="10" t="s">
        <v>173</v>
      </c>
      <c r="E33" s="13">
        <v>3</v>
      </c>
      <c r="F33" s="13">
        <v>3933</v>
      </c>
      <c r="G33" s="13">
        <v>9045</v>
      </c>
      <c r="H33" s="24">
        <f>G33/F33</f>
        <v>2.2997711670480547</v>
      </c>
      <c r="I33" s="24"/>
      <c r="J33" s="65">
        <v>10.44</v>
      </c>
      <c r="K33" s="27">
        <f>J33/G33*1000000</f>
        <v>1154.2288557213931</v>
      </c>
      <c r="L33" s="37" t="s">
        <v>202</v>
      </c>
    </row>
    <row r="34" spans="1:12" ht="36" customHeight="1" x14ac:dyDescent="0.25">
      <c r="A34" s="26"/>
      <c r="B34" s="9" t="s">
        <v>170</v>
      </c>
      <c r="C34" s="4" t="s">
        <v>71</v>
      </c>
      <c r="D34" s="10" t="s">
        <v>173</v>
      </c>
      <c r="E34" s="13">
        <v>5</v>
      </c>
      <c r="F34" s="13">
        <v>2868</v>
      </c>
      <c r="G34" s="13">
        <v>5736</v>
      </c>
      <c r="H34" s="24">
        <f>G34/F34</f>
        <v>2</v>
      </c>
      <c r="I34" s="24"/>
      <c r="J34" s="65">
        <v>10.36</v>
      </c>
      <c r="K34" s="27">
        <f>J34/G34*1000000</f>
        <v>1806.136680613668</v>
      </c>
      <c r="L34" s="37" t="s">
        <v>201</v>
      </c>
    </row>
    <row r="35" spans="1:12" ht="36" customHeight="1" x14ac:dyDescent="0.25">
      <c r="A35" s="26"/>
      <c r="B35" s="8" t="s">
        <v>169</v>
      </c>
      <c r="C35" s="4" t="s">
        <v>79</v>
      </c>
      <c r="D35" s="10" t="s">
        <v>173</v>
      </c>
      <c r="E35" s="13">
        <v>5</v>
      </c>
      <c r="F35" s="13">
        <v>2904</v>
      </c>
      <c r="G35" s="13">
        <v>5808</v>
      </c>
      <c r="H35" s="24">
        <f>G35/F35</f>
        <v>2</v>
      </c>
      <c r="I35" s="24"/>
      <c r="J35" s="65">
        <v>10.36</v>
      </c>
      <c r="K35" s="27">
        <f>J35/G35*1000000</f>
        <v>1783.7465564738291</v>
      </c>
      <c r="L35" s="37"/>
    </row>
    <row r="36" spans="1:12" ht="36" customHeight="1" x14ac:dyDescent="0.25">
      <c r="A36" s="117"/>
      <c r="B36" s="9" t="s">
        <v>170</v>
      </c>
      <c r="C36" s="4" t="s">
        <v>45</v>
      </c>
      <c r="D36" s="10" t="s">
        <v>173</v>
      </c>
      <c r="E36" s="118">
        <v>5</v>
      </c>
      <c r="F36" s="118">
        <v>2942</v>
      </c>
      <c r="G36" s="118">
        <v>5884</v>
      </c>
      <c r="H36" s="119">
        <f>G36/F36</f>
        <v>2</v>
      </c>
      <c r="I36" s="119"/>
      <c r="J36" s="65">
        <v>10.36</v>
      </c>
      <c r="K36" s="27">
        <f>J36/G36*1000000</f>
        <v>1760.7070020394287</v>
      </c>
      <c r="L36" s="115"/>
    </row>
    <row r="37" spans="1:12" ht="36" customHeight="1" x14ac:dyDescent="0.25">
      <c r="A37" s="26"/>
      <c r="B37" s="7" t="s">
        <v>167</v>
      </c>
      <c r="C37" s="4" t="s">
        <v>105</v>
      </c>
      <c r="D37" s="10" t="s">
        <v>173</v>
      </c>
      <c r="E37" s="13">
        <v>5</v>
      </c>
      <c r="F37" s="13">
        <v>2942</v>
      </c>
      <c r="G37" s="13">
        <v>5884</v>
      </c>
      <c r="H37" s="24">
        <f>G37/F37</f>
        <v>2</v>
      </c>
      <c r="I37" s="24"/>
      <c r="J37" s="65">
        <v>10.36</v>
      </c>
      <c r="K37" s="27">
        <f>J37/G37*1000000</f>
        <v>1760.7070020394287</v>
      </c>
      <c r="L37" s="37"/>
    </row>
    <row r="38" spans="1:12" ht="36" customHeight="1" x14ac:dyDescent="0.25">
      <c r="A38" s="117"/>
      <c r="B38" s="10" t="s">
        <v>166</v>
      </c>
      <c r="C38" s="4" t="s">
        <v>16</v>
      </c>
      <c r="D38" s="10" t="s">
        <v>173</v>
      </c>
      <c r="E38" s="118">
        <v>5</v>
      </c>
      <c r="F38" s="118">
        <v>2400</v>
      </c>
      <c r="G38" s="118">
        <v>4800</v>
      </c>
      <c r="H38" s="119">
        <f>G38/F38</f>
        <v>2</v>
      </c>
      <c r="I38" s="119"/>
      <c r="J38" s="65">
        <v>10.3</v>
      </c>
      <c r="K38" s="27">
        <f>J38/G38*1000000</f>
        <v>2145.8333333333335</v>
      </c>
      <c r="L38" s="115"/>
    </row>
    <row r="39" spans="1:12" ht="36" customHeight="1" x14ac:dyDescent="0.25">
      <c r="A39" s="26"/>
      <c r="B39" s="6" t="s">
        <v>168</v>
      </c>
      <c r="C39" s="3" t="s">
        <v>310</v>
      </c>
      <c r="D39" s="10" t="s">
        <v>173</v>
      </c>
      <c r="E39" s="13">
        <v>6</v>
      </c>
      <c r="F39" s="13">
        <v>7500</v>
      </c>
      <c r="G39" s="13">
        <v>5850</v>
      </c>
      <c r="H39" s="24">
        <f>G39/F39</f>
        <v>0.78</v>
      </c>
      <c r="I39" s="24"/>
      <c r="J39" s="65">
        <v>10</v>
      </c>
      <c r="K39" s="27">
        <f>J39/G39*1000000</f>
        <v>1709.4017094017095</v>
      </c>
      <c r="L39" s="37" t="s">
        <v>311</v>
      </c>
    </row>
    <row r="40" spans="1:12" ht="36" customHeight="1" x14ac:dyDescent="0.25">
      <c r="A40" s="26"/>
      <c r="B40" s="7" t="s">
        <v>167</v>
      </c>
      <c r="C40" s="4" t="s">
        <v>119</v>
      </c>
      <c r="D40" s="10" t="s">
        <v>173</v>
      </c>
      <c r="E40" s="13">
        <v>5</v>
      </c>
      <c r="F40" s="13">
        <v>2351</v>
      </c>
      <c r="G40" s="13">
        <v>4702</v>
      </c>
      <c r="H40" s="24">
        <f>G40/F40</f>
        <v>2</v>
      </c>
      <c r="I40" s="24" t="s">
        <v>213</v>
      </c>
      <c r="J40" s="65">
        <v>9.9</v>
      </c>
      <c r="K40" s="27">
        <f>J40/G40*1000000</f>
        <v>2105.4870267971078</v>
      </c>
      <c r="L40" s="115"/>
    </row>
    <row r="41" spans="1:12" ht="36" customHeight="1" x14ac:dyDescent="0.25">
      <c r="A41" s="26"/>
      <c r="B41" s="8" t="s">
        <v>169</v>
      </c>
      <c r="C41" s="4" t="s">
        <v>78</v>
      </c>
      <c r="D41" s="10" t="s">
        <v>173</v>
      </c>
      <c r="E41" s="13">
        <v>5</v>
      </c>
      <c r="F41" s="13">
        <v>2902</v>
      </c>
      <c r="G41" s="13">
        <v>7255</v>
      </c>
      <c r="H41" s="24">
        <f>G41/F41</f>
        <v>2.5</v>
      </c>
      <c r="I41" s="24"/>
      <c r="J41" s="65">
        <v>9.9</v>
      </c>
      <c r="K41" s="27">
        <f>J41/G41*1000000</f>
        <v>1364.5761543762924</v>
      </c>
      <c r="L41" s="115"/>
    </row>
    <row r="42" spans="1:12" ht="36" customHeight="1" x14ac:dyDescent="0.25">
      <c r="A42" s="26"/>
      <c r="B42" s="7" t="s">
        <v>167</v>
      </c>
      <c r="C42" s="3" t="s">
        <v>104</v>
      </c>
      <c r="D42" s="10" t="s">
        <v>173</v>
      </c>
      <c r="E42" s="13">
        <v>4</v>
      </c>
      <c r="F42" s="13">
        <v>6145</v>
      </c>
      <c r="G42" s="13">
        <v>13826</v>
      </c>
      <c r="H42" s="24">
        <f>G42/F42</f>
        <v>2.249959316517494</v>
      </c>
      <c r="I42" s="24" t="s">
        <v>213</v>
      </c>
      <c r="J42" s="65">
        <v>9.83</v>
      </c>
      <c r="K42" s="27">
        <f>J42/G42*1000000</f>
        <v>710.97931433531028</v>
      </c>
      <c r="L42" s="42" t="s">
        <v>272</v>
      </c>
    </row>
    <row r="43" spans="1:12" ht="36" customHeight="1" x14ac:dyDescent="0.25">
      <c r="A43" s="26"/>
      <c r="B43" s="7" t="s">
        <v>167</v>
      </c>
      <c r="C43" s="4" t="s">
        <v>122</v>
      </c>
      <c r="D43" s="7" t="s">
        <v>181</v>
      </c>
      <c r="E43" s="13">
        <v>7</v>
      </c>
      <c r="F43" s="13">
        <v>6500</v>
      </c>
      <c r="G43" s="13">
        <v>18200</v>
      </c>
      <c r="H43" s="24">
        <f>G43/F43</f>
        <v>2.8</v>
      </c>
      <c r="I43" s="24"/>
      <c r="J43" s="65">
        <v>9.64</v>
      </c>
      <c r="K43" s="27">
        <f>J43/G43*1000000</f>
        <v>529.67032967032969</v>
      </c>
      <c r="L43" s="37"/>
    </row>
    <row r="44" spans="1:12" ht="36" customHeight="1" x14ac:dyDescent="0.25">
      <c r="A44" s="26"/>
      <c r="B44" s="9" t="s">
        <v>170</v>
      </c>
      <c r="C44" s="4" t="s">
        <v>66</v>
      </c>
      <c r="D44" s="10" t="s">
        <v>173</v>
      </c>
      <c r="E44" s="13">
        <v>5</v>
      </c>
      <c r="F44" s="13">
        <v>2567</v>
      </c>
      <c r="G44" s="13">
        <v>5134</v>
      </c>
      <c r="H44" s="24">
        <f>G44/F44</f>
        <v>2</v>
      </c>
      <c r="I44" s="24"/>
      <c r="J44" s="65">
        <v>9.52</v>
      </c>
      <c r="K44" s="27">
        <f>J44/G44*1000000</f>
        <v>1854.3046357615895</v>
      </c>
      <c r="L44" s="37"/>
    </row>
    <row r="45" spans="1:12" ht="36" customHeight="1" x14ac:dyDescent="0.25">
      <c r="A45" s="106"/>
      <c r="B45" s="10" t="s">
        <v>166</v>
      </c>
      <c r="C45" s="4" t="s">
        <v>26</v>
      </c>
      <c r="D45" s="10" t="s">
        <v>173</v>
      </c>
      <c r="E45" s="107">
        <v>4</v>
      </c>
      <c r="F45" s="107">
        <v>2910</v>
      </c>
      <c r="G45" s="107">
        <v>5820</v>
      </c>
      <c r="H45" s="108">
        <f>G45/F45</f>
        <v>2</v>
      </c>
      <c r="I45" s="108"/>
      <c r="J45" s="65">
        <v>9.52</v>
      </c>
      <c r="K45" s="27">
        <f>J45/G45*1000000</f>
        <v>1635.7388316151203</v>
      </c>
      <c r="L45" s="105"/>
    </row>
    <row r="46" spans="1:12" ht="36" customHeight="1" x14ac:dyDescent="0.25">
      <c r="A46" s="26"/>
      <c r="B46" s="10" t="s">
        <v>166</v>
      </c>
      <c r="C46" s="4" t="s">
        <v>23</v>
      </c>
      <c r="D46" s="10" t="s">
        <v>173</v>
      </c>
      <c r="E46" s="13">
        <v>6</v>
      </c>
      <c r="F46" s="13">
        <v>2803</v>
      </c>
      <c r="G46" s="13">
        <v>6727</v>
      </c>
      <c r="H46" s="119">
        <f>G46/F46</f>
        <v>2.3999286478772746</v>
      </c>
      <c r="I46" s="24"/>
      <c r="J46" s="65">
        <v>9.49</v>
      </c>
      <c r="K46" s="27">
        <f>J46/G46*1000000</f>
        <v>1410.7328675486845</v>
      </c>
      <c r="L46" s="37" t="s">
        <v>263</v>
      </c>
    </row>
    <row r="47" spans="1:12" ht="36" customHeight="1" x14ac:dyDescent="0.25">
      <c r="A47" s="26"/>
      <c r="B47" s="8" t="s">
        <v>169</v>
      </c>
      <c r="C47" s="4" t="s">
        <v>89</v>
      </c>
      <c r="D47" s="10" t="s">
        <v>173</v>
      </c>
      <c r="E47" s="13">
        <v>7</v>
      </c>
      <c r="F47" s="13">
        <v>2723</v>
      </c>
      <c r="G47" s="13">
        <v>7624</v>
      </c>
      <c r="H47" s="24">
        <f>G47/F47</f>
        <v>2.7998531031950056</v>
      </c>
      <c r="I47" s="24"/>
      <c r="J47" s="65">
        <v>9.48</v>
      </c>
      <c r="K47" s="27">
        <f>J47/G47*1000000</f>
        <v>1243.4417628541451</v>
      </c>
      <c r="L47" s="37"/>
    </row>
    <row r="48" spans="1:12" ht="36" customHeight="1" x14ac:dyDescent="0.25">
      <c r="A48" s="26"/>
      <c r="B48" s="10" t="s">
        <v>166</v>
      </c>
      <c r="C48" s="4" t="s">
        <v>13</v>
      </c>
      <c r="D48" s="10" t="s">
        <v>173</v>
      </c>
      <c r="E48" s="13">
        <v>4</v>
      </c>
      <c r="F48" s="13">
        <v>2914</v>
      </c>
      <c r="G48" s="13">
        <v>6702</v>
      </c>
      <c r="H48" s="24">
        <f>G48/F48</f>
        <v>2.2999313658201785</v>
      </c>
      <c r="I48" s="24"/>
      <c r="J48" s="65">
        <v>9.2100000000000009</v>
      </c>
      <c r="K48" s="27">
        <f>J48/G48*1000000</f>
        <v>1374.2166517457476</v>
      </c>
      <c r="L48" s="37"/>
    </row>
    <row r="49" spans="1:12" ht="36" customHeight="1" x14ac:dyDescent="0.25">
      <c r="A49" s="26"/>
      <c r="B49" s="8" t="s">
        <v>169</v>
      </c>
      <c r="C49" s="4" t="s">
        <v>95</v>
      </c>
      <c r="D49" s="10" t="s">
        <v>173</v>
      </c>
      <c r="E49" s="13">
        <v>4</v>
      </c>
      <c r="F49" s="13">
        <v>2785</v>
      </c>
      <c r="G49" s="13">
        <v>5570</v>
      </c>
      <c r="H49" s="24">
        <f>G49/F49</f>
        <v>2</v>
      </c>
      <c r="I49" s="24"/>
      <c r="J49" s="65">
        <v>8.9499999999999993</v>
      </c>
      <c r="K49" s="27">
        <f>J49/G49*1000000</f>
        <v>1606.8222621184918</v>
      </c>
      <c r="L49" s="37"/>
    </row>
    <row r="50" spans="1:12" ht="36" customHeight="1" x14ac:dyDescent="0.25">
      <c r="A50" s="26"/>
      <c r="B50" s="7" t="s">
        <v>167</v>
      </c>
      <c r="C50" s="4" t="s">
        <v>126</v>
      </c>
      <c r="D50" s="10" t="s">
        <v>173</v>
      </c>
      <c r="E50" s="13">
        <v>4</v>
      </c>
      <c r="F50" s="13">
        <v>2785</v>
      </c>
      <c r="G50" s="13">
        <v>5570</v>
      </c>
      <c r="H50" s="24">
        <f>G50/F50</f>
        <v>2</v>
      </c>
      <c r="I50" s="24"/>
      <c r="J50" s="65">
        <v>8.9499999999999993</v>
      </c>
      <c r="K50" s="27">
        <f>J50/G50*1000000</f>
        <v>1606.8222621184918</v>
      </c>
      <c r="L50" s="37"/>
    </row>
    <row r="51" spans="1:12" ht="36" customHeight="1" x14ac:dyDescent="0.25">
      <c r="A51" s="26"/>
      <c r="B51" s="6" t="s">
        <v>168</v>
      </c>
      <c r="C51" s="4" t="s">
        <v>158</v>
      </c>
      <c r="D51" s="10" t="s">
        <v>173</v>
      </c>
      <c r="E51" s="13">
        <v>5</v>
      </c>
      <c r="F51" s="13">
        <v>2814</v>
      </c>
      <c r="G51" s="13">
        <v>7316</v>
      </c>
      <c r="H51" s="24">
        <f>G51/F51</f>
        <v>2.5998578535891967</v>
      </c>
      <c r="I51" s="24"/>
      <c r="J51" s="65">
        <v>8.83</v>
      </c>
      <c r="K51" s="27">
        <f>J51/G51*1000000</f>
        <v>1206.9436850738109</v>
      </c>
      <c r="L51" s="37"/>
    </row>
    <row r="52" spans="1:12" ht="36" customHeight="1" x14ac:dyDescent="0.25">
      <c r="A52" s="26"/>
      <c r="B52" s="6" t="s">
        <v>168</v>
      </c>
      <c r="C52" s="4" t="s">
        <v>148</v>
      </c>
      <c r="D52" s="10" t="s">
        <v>173</v>
      </c>
      <c r="E52" s="13">
        <v>5</v>
      </c>
      <c r="F52" s="13">
        <v>2392</v>
      </c>
      <c r="G52" s="13">
        <v>4784</v>
      </c>
      <c r="H52" s="24">
        <f>G52/F52</f>
        <v>2</v>
      </c>
      <c r="I52" s="24"/>
      <c r="J52" s="65">
        <v>8.7900000000000009</v>
      </c>
      <c r="K52" s="27">
        <f>J52/G52*1000000</f>
        <v>1837.3745819397993</v>
      </c>
      <c r="L52" s="37"/>
    </row>
    <row r="53" spans="1:12" ht="36" customHeight="1" x14ac:dyDescent="0.25">
      <c r="A53" s="26"/>
      <c r="B53" s="7" t="s">
        <v>167</v>
      </c>
      <c r="C53" s="3" t="s">
        <v>123</v>
      </c>
      <c r="D53" s="10" t="s">
        <v>173</v>
      </c>
      <c r="E53" s="13">
        <v>5</v>
      </c>
      <c r="F53" s="13">
        <v>2392</v>
      </c>
      <c r="G53" s="13">
        <v>4784</v>
      </c>
      <c r="H53" s="24">
        <f>G53/F53</f>
        <v>2</v>
      </c>
      <c r="I53" s="24"/>
      <c r="J53" s="65">
        <v>8.7899999999999991</v>
      </c>
      <c r="K53" s="27">
        <f>J53/G53*1000000</f>
        <v>1837.3745819397991</v>
      </c>
      <c r="L53" s="37"/>
    </row>
    <row r="54" spans="1:12" ht="36" customHeight="1" x14ac:dyDescent="0.25">
      <c r="A54" s="26"/>
      <c r="B54" s="9" t="s">
        <v>170</v>
      </c>
      <c r="C54" s="4" t="s">
        <v>69</v>
      </c>
      <c r="D54" s="10" t="s">
        <v>173</v>
      </c>
      <c r="E54" s="13">
        <v>5</v>
      </c>
      <c r="F54" s="13">
        <v>2359</v>
      </c>
      <c r="G54" s="13">
        <v>4718</v>
      </c>
      <c r="H54" s="24">
        <f>G54/F54</f>
        <v>2</v>
      </c>
      <c r="I54" s="24"/>
      <c r="J54" s="65">
        <v>8.64</v>
      </c>
      <c r="K54" s="27">
        <f>J54/G54*1000000</f>
        <v>1831.2844425604071</v>
      </c>
      <c r="L54" s="37"/>
    </row>
    <row r="55" spans="1:12" ht="36" customHeight="1" x14ac:dyDescent="0.25">
      <c r="A55" s="26"/>
      <c r="B55" s="10" t="s">
        <v>166</v>
      </c>
      <c r="C55" s="4" t="s">
        <v>294</v>
      </c>
      <c r="D55" s="10" t="s">
        <v>173</v>
      </c>
      <c r="E55" s="13">
        <v>5</v>
      </c>
      <c r="F55" s="13">
        <v>2476</v>
      </c>
      <c r="G55" s="13">
        <v>5075</v>
      </c>
      <c r="H55" s="24">
        <f>G55/F55</f>
        <v>2.0496768982229403</v>
      </c>
      <c r="I55" s="24"/>
      <c r="J55" s="65">
        <v>8.43</v>
      </c>
      <c r="K55" s="27">
        <f>J55/G55*1000000</f>
        <v>1661.0837438423646</v>
      </c>
      <c r="L55" s="37"/>
    </row>
    <row r="56" spans="1:12" ht="36" customHeight="1" x14ac:dyDescent="0.25">
      <c r="A56" s="26"/>
      <c r="B56" s="8" t="s">
        <v>169</v>
      </c>
      <c r="C56" s="3" t="s">
        <v>84</v>
      </c>
      <c r="D56" s="10" t="s">
        <v>173</v>
      </c>
      <c r="E56" s="13">
        <v>4</v>
      </c>
      <c r="F56" s="13">
        <v>2661</v>
      </c>
      <c r="G56" s="13">
        <v>5322</v>
      </c>
      <c r="H56" s="24">
        <f>G56/F56</f>
        <v>2</v>
      </c>
      <c r="I56" s="24"/>
      <c r="J56" s="65">
        <v>8.2799999999999994</v>
      </c>
      <c r="K56" s="27">
        <f>J56/G56*1000000</f>
        <v>1555.8060879368657</v>
      </c>
      <c r="L56" s="37"/>
    </row>
    <row r="57" spans="1:12" ht="36" customHeight="1" x14ac:dyDescent="0.25">
      <c r="A57" s="26"/>
      <c r="B57" s="7" t="s">
        <v>167</v>
      </c>
      <c r="C57" s="4" t="s">
        <v>119</v>
      </c>
      <c r="D57" s="10" t="s">
        <v>173</v>
      </c>
      <c r="E57" s="13">
        <v>5</v>
      </c>
      <c r="F57" s="13">
        <v>2351</v>
      </c>
      <c r="G57" s="13">
        <v>4702</v>
      </c>
      <c r="H57" s="24">
        <f>G57/F57</f>
        <v>2</v>
      </c>
      <c r="I57" s="24"/>
      <c r="J57" s="65">
        <v>8.25</v>
      </c>
      <c r="K57" s="27">
        <f>J57/G57*1000000</f>
        <v>1754.572522330923</v>
      </c>
      <c r="L57" s="37"/>
    </row>
    <row r="58" spans="1:12" ht="36" customHeight="1" x14ac:dyDescent="0.25">
      <c r="A58" s="26"/>
      <c r="B58" s="9" t="s">
        <v>170</v>
      </c>
      <c r="C58" s="3" t="s">
        <v>43</v>
      </c>
      <c r="D58" s="10" t="s">
        <v>173</v>
      </c>
      <c r="E58" s="13">
        <v>4</v>
      </c>
      <c r="F58" s="13">
        <v>2714</v>
      </c>
      <c r="G58" s="13">
        <v>7599</v>
      </c>
      <c r="H58" s="24">
        <f>G58/F58</f>
        <v>2.7999263080324246</v>
      </c>
      <c r="I58" s="24"/>
      <c r="J58" s="65">
        <v>8.25</v>
      </c>
      <c r="K58" s="27">
        <f>J58/G58*1000000</f>
        <v>1085.6691669956574</v>
      </c>
      <c r="L58" s="115" t="s">
        <v>249</v>
      </c>
    </row>
    <row r="59" spans="1:12" ht="36" customHeight="1" x14ac:dyDescent="0.25">
      <c r="A59" s="100"/>
      <c r="B59" s="7" t="s">
        <v>167</v>
      </c>
      <c r="C59" s="3" t="s">
        <v>104</v>
      </c>
      <c r="D59" s="10" t="s">
        <v>173</v>
      </c>
      <c r="E59" s="101">
        <v>4</v>
      </c>
      <c r="F59" s="101">
        <v>4548</v>
      </c>
      <c r="G59" s="101">
        <v>6822</v>
      </c>
      <c r="H59" s="102">
        <f>G59/F59</f>
        <v>1.5</v>
      </c>
      <c r="I59" s="102"/>
      <c r="J59" s="65">
        <v>8.19</v>
      </c>
      <c r="K59" s="27">
        <f>J59/G59*1000000</f>
        <v>1200.5277044854881</v>
      </c>
      <c r="L59" s="42" t="s">
        <v>273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5499</v>
      </c>
      <c r="G60" s="101">
        <v>12097</v>
      </c>
      <c r="H60" s="102">
        <f>G60/F60</f>
        <v>2.1998545190034551</v>
      </c>
      <c r="I60" s="102"/>
      <c r="J60" s="65">
        <v>8.19</v>
      </c>
      <c r="K60" s="27">
        <f>J60/G60*1000000</f>
        <v>677.0273621559063</v>
      </c>
      <c r="L60" s="42" t="s">
        <v>274</v>
      </c>
    </row>
    <row r="61" spans="1:12" ht="36" customHeight="1" x14ac:dyDescent="0.25">
      <c r="A61" s="100"/>
      <c r="B61" s="7" t="s">
        <v>167</v>
      </c>
      <c r="C61" s="3" t="s">
        <v>104</v>
      </c>
      <c r="D61" s="10" t="s">
        <v>173</v>
      </c>
      <c r="E61" s="101">
        <v>4</v>
      </c>
      <c r="F61" s="101">
        <v>6145</v>
      </c>
      <c r="G61" s="101">
        <v>13826</v>
      </c>
      <c r="H61" s="102">
        <f>G61/F61</f>
        <v>2.249959316517494</v>
      </c>
      <c r="I61" s="102"/>
      <c r="J61" s="65">
        <v>8.19</v>
      </c>
      <c r="K61" s="27">
        <f>J61/G61*1000000</f>
        <v>592.36221611456665</v>
      </c>
      <c r="L61" s="42" t="s">
        <v>272</v>
      </c>
    </row>
    <row r="62" spans="1:12" ht="36" customHeight="1" x14ac:dyDescent="0.25">
      <c r="A62" s="26"/>
      <c r="B62" s="9" t="s">
        <v>170</v>
      </c>
      <c r="C62" s="3" t="s">
        <v>68</v>
      </c>
      <c r="D62" s="10" t="s">
        <v>173</v>
      </c>
      <c r="E62" s="13">
        <v>6</v>
      </c>
      <c r="F62" s="13">
        <v>2640</v>
      </c>
      <c r="G62" s="13">
        <v>5280</v>
      </c>
      <c r="H62" s="24">
        <f>G62/F62</f>
        <v>2</v>
      </c>
      <c r="I62" s="24"/>
      <c r="J62" s="65">
        <v>8.18</v>
      </c>
      <c r="K62" s="27">
        <f>J62/G62*1000000</f>
        <v>1549.242424242424</v>
      </c>
      <c r="L62" s="37"/>
    </row>
    <row r="63" spans="1:12" ht="36" customHeight="1" x14ac:dyDescent="0.25">
      <c r="A63" s="26"/>
      <c r="B63" s="9" t="s">
        <v>170</v>
      </c>
      <c r="C63" s="4" t="s">
        <v>63</v>
      </c>
      <c r="D63" s="10" t="s">
        <v>173</v>
      </c>
      <c r="E63" s="13">
        <v>4</v>
      </c>
      <c r="F63" s="13">
        <v>2395</v>
      </c>
      <c r="G63" s="13">
        <v>4790</v>
      </c>
      <c r="H63" s="24">
        <f>G63/F63</f>
        <v>2</v>
      </c>
      <c r="I63" s="24"/>
      <c r="J63" s="65">
        <v>7.86</v>
      </c>
      <c r="K63" s="27">
        <f>J63/G63*1000000</f>
        <v>1640.918580375783</v>
      </c>
      <c r="L63" s="37"/>
    </row>
    <row r="64" spans="1:12" ht="36" customHeight="1" x14ac:dyDescent="0.25">
      <c r="A64" s="26"/>
      <c r="B64" s="8" t="s">
        <v>169</v>
      </c>
      <c r="C64" s="4" t="s">
        <v>92</v>
      </c>
      <c r="D64" s="10" t="s">
        <v>173</v>
      </c>
      <c r="E64" s="13">
        <v>4</v>
      </c>
      <c r="F64" s="13">
        <v>2395</v>
      </c>
      <c r="G64" s="13">
        <v>4790</v>
      </c>
      <c r="H64" s="24">
        <f>G64/F64</f>
        <v>2</v>
      </c>
      <c r="I64" s="24"/>
      <c r="J64" s="65">
        <v>7.86</v>
      </c>
      <c r="K64" s="27">
        <f>J64/G64*1000000</f>
        <v>1640.918580375783</v>
      </c>
      <c r="L64" s="115"/>
    </row>
    <row r="65" spans="1:18" ht="36" customHeight="1" x14ac:dyDescent="0.25">
      <c r="A65" s="26"/>
      <c r="B65" s="7" t="s">
        <v>167</v>
      </c>
      <c r="C65" s="4" t="s">
        <v>136</v>
      </c>
      <c r="D65" s="10" t="s">
        <v>173</v>
      </c>
      <c r="E65" s="13">
        <v>4</v>
      </c>
      <c r="F65" s="13">
        <v>2395</v>
      </c>
      <c r="G65" s="13">
        <v>4790</v>
      </c>
      <c r="H65" s="24">
        <f>G65/F65</f>
        <v>2</v>
      </c>
      <c r="I65" s="24"/>
      <c r="J65" s="65">
        <v>7.86</v>
      </c>
      <c r="K65" s="27">
        <f>J65/G65*1000000</f>
        <v>1640.918580375783</v>
      </c>
      <c r="L65" s="37"/>
    </row>
    <row r="66" spans="1:18" ht="36" customHeight="1" x14ac:dyDescent="0.25">
      <c r="A66" s="26"/>
      <c r="B66" s="8" t="s">
        <v>169</v>
      </c>
      <c r="C66" s="4" t="s">
        <v>74</v>
      </c>
      <c r="D66" s="10" t="s">
        <v>173</v>
      </c>
      <c r="E66" s="13">
        <v>4</v>
      </c>
      <c r="F66" s="13">
        <v>2296</v>
      </c>
      <c r="G66" s="13">
        <v>4592</v>
      </c>
      <c r="H66" s="24">
        <f>G66/F66</f>
        <v>2</v>
      </c>
      <c r="I66" s="24"/>
      <c r="J66" s="65">
        <v>7.52</v>
      </c>
      <c r="K66" s="27">
        <f>J66/G66*1000000</f>
        <v>1637.6306620209059</v>
      </c>
      <c r="L66" s="37"/>
    </row>
    <row r="67" spans="1:18" ht="36" customHeight="1" x14ac:dyDescent="0.25">
      <c r="A67" s="117"/>
      <c r="B67" s="9" t="s">
        <v>170</v>
      </c>
      <c r="C67" s="4" t="s">
        <v>65</v>
      </c>
      <c r="D67" s="10" t="s">
        <v>173</v>
      </c>
      <c r="E67" s="118">
        <v>4</v>
      </c>
      <c r="F67" s="118">
        <v>2311</v>
      </c>
      <c r="G67" s="118">
        <v>4622</v>
      </c>
      <c r="H67" s="119">
        <f>G67/F67</f>
        <v>2</v>
      </c>
      <c r="I67" s="119"/>
      <c r="J67" s="65">
        <v>7.44</v>
      </c>
      <c r="K67" s="27">
        <f>J67/G67*1000000</f>
        <v>1609.6927736910429</v>
      </c>
      <c r="L67" s="115"/>
    </row>
    <row r="68" spans="1:18" ht="36" customHeight="1" x14ac:dyDescent="0.25">
      <c r="A68" s="26"/>
      <c r="B68" s="9" t="s">
        <v>170</v>
      </c>
      <c r="C68" s="4" t="s">
        <v>64</v>
      </c>
      <c r="D68" s="10" t="s">
        <v>173</v>
      </c>
      <c r="E68" s="13">
        <v>3</v>
      </c>
      <c r="F68" s="13">
        <v>2343</v>
      </c>
      <c r="G68" s="13">
        <v>5389</v>
      </c>
      <c r="H68" s="24">
        <f>G68/F68</f>
        <v>2.3000426803243705</v>
      </c>
      <c r="I68" s="24"/>
      <c r="J68" s="65">
        <v>7.44</v>
      </c>
      <c r="K68" s="27">
        <f>J68/G68*1000000</f>
        <v>1380.5900909259603</v>
      </c>
      <c r="L68" s="115"/>
    </row>
    <row r="69" spans="1:18" ht="36" customHeight="1" x14ac:dyDescent="0.25">
      <c r="A69" s="26"/>
      <c r="B69" s="7" t="s">
        <v>167</v>
      </c>
      <c r="C69" s="4" t="s">
        <v>297</v>
      </c>
      <c r="D69" s="10" t="s">
        <v>173</v>
      </c>
      <c r="E69" s="13">
        <v>4</v>
      </c>
      <c r="F69" s="13">
        <v>4512</v>
      </c>
      <c r="G69" s="13">
        <v>3609</v>
      </c>
      <c r="H69" s="24">
        <f>G69/F69</f>
        <v>0.7998670212765957</v>
      </c>
      <c r="I69" s="24"/>
      <c r="J69" s="65">
        <v>7.13</v>
      </c>
      <c r="K69" s="27">
        <f>J69/G69*1000000</f>
        <v>1975.616514269881</v>
      </c>
      <c r="L69" s="42" t="s">
        <v>298</v>
      </c>
    </row>
    <row r="70" spans="1:18" ht="36" customHeight="1" x14ac:dyDescent="0.25">
      <c r="A70" s="26"/>
      <c r="B70" s="9" t="s">
        <v>170</v>
      </c>
      <c r="C70" s="4" t="s">
        <v>44</v>
      </c>
      <c r="D70" s="10" t="s">
        <v>173</v>
      </c>
      <c r="E70" s="13">
        <v>3</v>
      </c>
      <c r="F70" s="13">
        <v>2443</v>
      </c>
      <c r="G70" s="13">
        <v>4886</v>
      </c>
      <c r="H70" s="24">
        <f>G70/F70</f>
        <v>2</v>
      </c>
      <c r="I70" s="24"/>
      <c r="J70" s="65">
        <v>6.82</v>
      </c>
      <c r="K70" s="27">
        <f>J70/G70*1000000</f>
        <v>1395.824805566926</v>
      </c>
      <c r="L70" s="37"/>
    </row>
    <row r="71" spans="1:18" ht="36" customHeight="1" x14ac:dyDescent="0.25">
      <c r="A71" s="26"/>
      <c r="B71" s="7" t="s">
        <v>167</v>
      </c>
      <c r="C71" s="4" t="s">
        <v>125</v>
      </c>
      <c r="D71" s="10" t="s">
        <v>173</v>
      </c>
      <c r="E71" s="13">
        <v>3</v>
      </c>
      <c r="F71" s="13">
        <v>2318</v>
      </c>
      <c r="G71" s="13">
        <v>4636</v>
      </c>
      <c r="H71" s="24">
        <f>G71/F71</f>
        <v>2</v>
      </c>
      <c r="I71" s="24"/>
      <c r="J71" s="65">
        <v>6.78</v>
      </c>
      <c r="K71" s="27">
        <f>J71/G71*1000000</f>
        <v>1462.4676445211389</v>
      </c>
      <c r="L71" s="115"/>
    </row>
    <row r="72" spans="1:18" ht="36" customHeight="1" x14ac:dyDescent="0.25">
      <c r="A72" s="26"/>
      <c r="B72" s="6" t="s">
        <v>168</v>
      </c>
      <c r="C72" s="4" t="s">
        <v>160</v>
      </c>
      <c r="D72" s="10" t="s">
        <v>173</v>
      </c>
      <c r="E72" s="13">
        <v>3</v>
      </c>
      <c r="F72" s="13">
        <v>2446</v>
      </c>
      <c r="G72" s="13">
        <v>4892</v>
      </c>
      <c r="H72" s="24">
        <f>G72/F72</f>
        <v>2</v>
      </c>
      <c r="I72" s="24"/>
      <c r="J72" s="65">
        <v>6.78</v>
      </c>
      <c r="K72" s="27">
        <f>J72/G72*1000000</f>
        <v>1385.9362224039248</v>
      </c>
      <c r="L72" s="115"/>
    </row>
    <row r="73" spans="1:18" ht="36" customHeight="1" x14ac:dyDescent="0.25">
      <c r="A73" s="117"/>
      <c r="B73" s="8" t="s">
        <v>169</v>
      </c>
      <c r="C73" s="4" t="s">
        <v>99</v>
      </c>
      <c r="D73" s="10" t="s">
        <v>173</v>
      </c>
      <c r="E73" s="118">
        <v>3</v>
      </c>
      <c r="F73" s="118">
        <v>2257</v>
      </c>
      <c r="G73" s="118">
        <v>4514</v>
      </c>
      <c r="H73" s="119">
        <f>G73/F73</f>
        <v>2</v>
      </c>
      <c r="I73" s="119"/>
      <c r="J73" s="65">
        <v>6.76</v>
      </c>
      <c r="K73" s="27">
        <f>J73/G73*1000000</f>
        <v>1497.5631369073992</v>
      </c>
      <c r="L73" s="115"/>
    </row>
    <row r="74" spans="1:18" ht="36" customHeight="1" x14ac:dyDescent="0.25">
      <c r="A74" s="89"/>
      <c r="B74" s="10" t="s">
        <v>166</v>
      </c>
      <c r="C74" s="3" t="s">
        <v>18</v>
      </c>
      <c r="D74" s="10" t="s">
        <v>173</v>
      </c>
      <c r="E74" s="90">
        <v>3</v>
      </c>
      <c r="F74" s="90">
        <v>4593</v>
      </c>
      <c r="G74" s="90">
        <v>5970</v>
      </c>
      <c r="H74" s="91">
        <f>G74/F74</f>
        <v>1.2998040496407577</v>
      </c>
      <c r="I74" s="91"/>
      <c r="J74" s="65">
        <v>6.76</v>
      </c>
      <c r="K74" s="27">
        <f>J74/G74*1000000</f>
        <v>1132.3283082077053</v>
      </c>
      <c r="L74" s="115"/>
    </row>
    <row r="75" spans="1:18" ht="36" customHeight="1" x14ac:dyDescent="0.25">
      <c r="A75" s="117"/>
      <c r="B75" s="7" t="s">
        <v>167</v>
      </c>
      <c r="C75" s="4" t="s">
        <v>124</v>
      </c>
      <c r="D75" s="10" t="s">
        <v>173</v>
      </c>
      <c r="E75" s="118">
        <v>7</v>
      </c>
      <c r="F75" s="118">
        <v>3817</v>
      </c>
      <c r="G75" s="118">
        <v>15649</v>
      </c>
      <c r="H75" s="119">
        <f>G75/F75</f>
        <v>4.0998166099030655</v>
      </c>
      <c r="I75" s="119"/>
      <c r="J75" s="65">
        <v>4.13</v>
      </c>
      <c r="K75" s="27">
        <f>J75/G75*1000000</f>
        <v>263.91462713272415</v>
      </c>
      <c r="L75" s="115"/>
    </row>
    <row r="76" spans="1:18" ht="36" customHeight="1" x14ac:dyDescent="0.25">
      <c r="A76" s="30"/>
      <c r="B76" s="32" t="s">
        <v>166</v>
      </c>
      <c r="C76" s="31" t="s">
        <v>28</v>
      </c>
      <c r="D76" s="32" t="s">
        <v>173</v>
      </c>
      <c r="E76" s="33">
        <v>3</v>
      </c>
      <c r="F76" s="33">
        <v>2537</v>
      </c>
      <c r="G76" s="33">
        <v>3044</v>
      </c>
      <c r="H76" s="34">
        <f>G76/F76</f>
        <v>1.1998423334647221</v>
      </c>
      <c r="I76" s="34"/>
      <c r="J76" s="65">
        <v>3.48</v>
      </c>
      <c r="K76" s="27">
        <f>J76/G76*1000000</f>
        <v>1143.2325886990802</v>
      </c>
      <c r="L76" s="38"/>
    </row>
    <row r="77" spans="1:18" ht="15" customHeight="1" x14ac:dyDescent="0.25">
      <c r="A77" s="47" t="s">
        <v>250</v>
      </c>
      <c r="B77" s="48"/>
      <c r="C77" s="48"/>
      <c r="D77" s="48"/>
      <c r="E77" s="48"/>
      <c r="F77" s="48"/>
      <c r="G77" s="48"/>
      <c r="H77" s="48"/>
      <c r="I77" s="48"/>
      <c r="J77" s="77"/>
      <c r="K77" s="48"/>
      <c r="L77" s="49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57" t="s">
        <v>251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75" t="s">
        <v>260</v>
      </c>
      <c r="M79" s="76"/>
      <c r="N79" s="76"/>
      <c r="O79" s="76"/>
      <c r="P79" s="76"/>
      <c r="Q79" s="76"/>
      <c r="R79" s="76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93" t="s">
        <v>265</v>
      </c>
      <c r="M80" s="76"/>
      <c r="N80" s="76"/>
      <c r="O80" s="76"/>
      <c r="P80" s="76"/>
      <c r="Q80" s="76"/>
      <c r="R80" s="76"/>
    </row>
    <row r="81" spans="1:18" x14ac:dyDescent="0.25">
      <c r="A81" s="74"/>
      <c r="B81" s="51"/>
      <c r="C81" s="51"/>
      <c r="D81" s="51"/>
      <c r="E81" s="51"/>
      <c r="F81" s="51"/>
      <c r="G81" s="51"/>
      <c r="H81" s="51"/>
      <c r="I81" s="51"/>
      <c r="J81" s="79"/>
      <c r="K81" s="51"/>
      <c r="L81" s="75" t="s">
        <v>260</v>
      </c>
      <c r="M81" s="25"/>
      <c r="N81" s="25"/>
      <c r="O81" s="25"/>
      <c r="P81" s="25"/>
      <c r="Q81" s="25"/>
      <c r="R81" s="25"/>
    </row>
    <row r="82" spans="1:18" ht="15" customHeight="1" x14ac:dyDescent="0.25">
      <c r="A82" s="26"/>
      <c r="B82" s="21"/>
      <c r="C82" s="21"/>
      <c r="D82" s="21"/>
      <c r="E82" s="21"/>
      <c r="F82" s="21"/>
      <c r="G82" s="21"/>
      <c r="H82" s="21"/>
      <c r="I82" s="21"/>
      <c r="J82" s="78"/>
      <c r="K82" s="21"/>
      <c r="L82" s="61" t="s">
        <v>262</v>
      </c>
      <c r="M82" s="25"/>
      <c r="N82" s="25"/>
      <c r="O82" s="25"/>
      <c r="P82" s="25"/>
      <c r="Q82" s="25"/>
      <c r="R82" s="25"/>
    </row>
    <row r="83" spans="1:18" x14ac:dyDescent="0.25">
      <c r="A83" s="74"/>
      <c r="B83" s="51"/>
      <c r="C83" s="51"/>
      <c r="D83" s="51"/>
      <c r="E83" s="51"/>
      <c r="F83" s="51"/>
      <c r="G83" s="51"/>
      <c r="H83" s="51"/>
      <c r="I83" s="51"/>
      <c r="J83" s="79"/>
      <c r="K83" s="51"/>
      <c r="L83" s="75" t="s">
        <v>260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22"/>
      <c r="B84" s="21"/>
      <c r="C84" s="21"/>
      <c r="D84" s="21"/>
      <c r="E84" s="21"/>
      <c r="F84" s="21"/>
      <c r="G84" s="21"/>
      <c r="H84" s="21"/>
      <c r="I84" s="21"/>
      <c r="J84" s="80"/>
      <c r="K84" s="21"/>
      <c r="L84" s="23" t="s">
        <v>254</v>
      </c>
      <c r="M84" s="25"/>
      <c r="N84" s="25"/>
      <c r="O84" s="25"/>
      <c r="P84" s="25"/>
      <c r="Q84" s="25"/>
      <c r="R84" s="25"/>
    </row>
    <row r="85" spans="1:18" ht="15" customHeight="1" x14ac:dyDescent="0.25">
      <c r="A85" s="145" t="s">
        <v>252</v>
      </c>
      <c r="B85" s="52"/>
      <c r="C85" s="52"/>
      <c r="D85" s="52"/>
      <c r="E85" s="52"/>
      <c r="F85" s="52"/>
      <c r="G85" s="52"/>
      <c r="H85" s="52"/>
      <c r="I85" s="52"/>
      <c r="J85" s="52"/>
      <c r="K85" s="52"/>
      <c r="L85" s="144" t="s">
        <v>253</v>
      </c>
      <c r="M85" s="18"/>
      <c r="N85" s="18"/>
      <c r="O85" s="18"/>
      <c r="P85" s="18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</sheetData>
  <sortState xmlns:xlrd2="http://schemas.microsoft.com/office/spreadsheetml/2017/richdata2" ref="A3:L76">
    <sortCondition descending="1" ref="J3:J76"/>
    <sortCondition descending="1" ref="K3:K76"/>
  </sortState>
  <mergeCells count="1">
    <mergeCell ref="A1:L1"/>
  </mergeCells>
  <hyperlinks>
    <hyperlink ref="L78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100"/>
  <sheetViews>
    <sheetView topLeftCell="A28" workbookViewId="0">
      <selection activeCell="R24" sqref="R24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312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117"/>
      <c r="B6" s="10" t="s">
        <v>166</v>
      </c>
      <c r="C6" s="4" t="s">
        <v>15</v>
      </c>
      <c r="D6" s="10" t="s">
        <v>173</v>
      </c>
      <c r="E6" s="118">
        <v>6</v>
      </c>
      <c r="F6" s="118">
        <v>3300</v>
      </c>
      <c r="G6" s="118">
        <v>7920</v>
      </c>
      <c r="H6" s="119">
        <f t="shared" si="0"/>
        <v>2.4</v>
      </c>
      <c r="I6" s="119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115"/>
    </row>
    <row r="7" spans="1:18" ht="36" customHeight="1" x14ac:dyDescent="0.25">
      <c r="A7" s="117"/>
      <c r="B7" s="10" t="s">
        <v>166</v>
      </c>
      <c r="C7" s="3" t="s">
        <v>22</v>
      </c>
      <c r="D7" s="10" t="s">
        <v>173</v>
      </c>
      <c r="E7" s="118">
        <v>4</v>
      </c>
      <c r="F7" s="118">
        <v>2630</v>
      </c>
      <c r="G7" s="118">
        <v>7101</v>
      </c>
      <c r="H7" s="119">
        <f t="shared" si="0"/>
        <v>2.7</v>
      </c>
      <c r="I7" s="119"/>
      <c r="J7" s="65">
        <v>8.86</v>
      </c>
      <c r="K7" s="27">
        <f t="shared" si="1"/>
        <v>1247.711589916913</v>
      </c>
      <c r="L7" s="120" t="s">
        <v>224</v>
      </c>
      <c r="M7" s="120" t="s">
        <v>186</v>
      </c>
      <c r="N7" s="29" t="s">
        <v>223</v>
      </c>
      <c r="O7" s="17">
        <v>0.05</v>
      </c>
      <c r="P7" s="17"/>
      <c r="Q7" s="28"/>
      <c r="R7" s="115"/>
    </row>
    <row r="8" spans="1:18" ht="36" customHeight="1" x14ac:dyDescent="0.25">
      <c r="A8" s="26"/>
      <c r="B8" s="9" t="s">
        <v>170</v>
      </c>
      <c r="C8" s="4" t="s">
        <v>309</v>
      </c>
      <c r="D8" s="10" t="s">
        <v>173</v>
      </c>
      <c r="E8" s="2">
        <v>5</v>
      </c>
      <c r="F8" s="2">
        <v>3350</v>
      </c>
      <c r="G8" s="2">
        <v>5996</v>
      </c>
      <c r="H8" s="15">
        <f t="shared" si="0"/>
        <v>1.7898507462686568</v>
      </c>
      <c r="I8" s="120"/>
      <c r="J8" s="65">
        <v>12.1</v>
      </c>
      <c r="K8" s="27">
        <f t="shared" si="1"/>
        <v>2018.0120080053368</v>
      </c>
      <c r="L8" s="120" t="s">
        <v>225</v>
      </c>
      <c r="M8" s="120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117"/>
      <c r="B9" s="9" t="s">
        <v>170</v>
      </c>
      <c r="C9" s="4" t="s">
        <v>53</v>
      </c>
      <c r="D9" s="10" t="s">
        <v>173</v>
      </c>
      <c r="E9" s="118">
        <v>6</v>
      </c>
      <c r="F9" s="118">
        <v>2450</v>
      </c>
      <c r="G9" s="118">
        <v>6370</v>
      </c>
      <c r="H9" s="119">
        <f t="shared" si="0"/>
        <v>2.6</v>
      </c>
      <c r="I9" s="120" t="s">
        <v>225</v>
      </c>
      <c r="J9" s="65">
        <v>11.96</v>
      </c>
      <c r="K9" s="27">
        <f t="shared" si="1"/>
        <v>1877.5510204081634</v>
      </c>
      <c r="L9" s="120" t="s">
        <v>225</v>
      </c>
      <c r="M9" s="120" t="s">
        <v>226</v>
      </c>
      <c r="N9" s="17">
        <v>1.2</v>
      </c>
      <c r="O9" s="17"/>
      <c r="P9" s="17"/>
      <c r="Q9" s="120"/>
      <c r="R9" s="115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65">
        <v>9.86</v>
      </c>
      <c r="K10" s="27">
        <f t="shared" si="1"/>
        <v>1800.5843681519357</v>
      </c>
      <c r="L10" s="16" t="s">
        <v>225</v>
      </c>
      <c r="M10" s="16" t="s">
        <v>226</v>
      </c>
      <c r="N10" s="17">
        <v>1.2</v>
      </c>
      <c r="O10" s="17"/>
      <c r="P10" s="17"/>
      <c r="Q10" s="120"/>
      <c r="R10" s="37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19"/>
      <c r="J11" s="65">
        <v>9.1999999999999993</v>
      </c>
      <c r="K11" s="27">
        <f t="shared" si="1"/>
        <v>1444.270015698587</v>
      </c>
      <c r="L11" s="16" t="s">
        <v>225</v>
      </c>
      <c r="M11" s="16" t="s">
        <v>226</v>
      </c>
      <c r="N11" s="17">
        <v>1.2</v>
      </c>
      <c r="O11" s="17"/>
      <c r="P11" s="17"/>
      <c r="Q11" s="120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19" t="s">
        <v>225</v>
      </c>
      <c r="J12" s="65">
        <v>5.0640000000000001</v>
      </c>
      <c r="K12" s="27">
        <f t="shared" si="1"/>
        <v>829.89183874139621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65">
        <v>4.22</v>
      </c>
      <c r="K13" s="27">
        <f t="shared" si="1"/>
        <v>691.57653228449681</v>
      </c>
      <c r="L13" s="16" t="s">
        <v>225</v>
      </c>
      <c r="M13" s="16" t="s">
        <v>226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5">
        <v>9.86</v>
      </c>
      <c r="K14" s="27">
        <f t="shared" si="1"/>
        <v>1800.5843681519357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65">
        <v>9.68</v>
      </c>
      <c r="K15" s="27">
        <f t="shared" si="1"/>
        <v>1943.7751004016063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65">
        <v>7.37</v>
      </c>
      <c r="K16" s="27">
        <f t="shared" si="1"/>
        <v>1152.1025480694075</v>
      </c>
      <c r="L16" s="16" t="s">
        <v>200</v>
      </c>
      <c r="M16" s="16" t="s">
        <v>227</v>
      </c>
      <c r="N16" s="17">
        <v>1.2</v>
      </c>
      <c r="O16" s="17"/>
      <c r="P16" s="17"/>
      <c r="Q16" s="16"/>
      <c r="R16" s="37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65">
        <v>8.7799999999999994</v>
      </c>
      <c r="K17" s="27">
        <f t="shared" si="1"/>
        <v>1712.8365197034725</v>
      </c>
      <c r="L17" s="16" t="s">
        <v>200</v>
      </c>
      <c r="M17" s="16" t="s">
        <v>227</v>
      </c>
      <c r="N17" s="17">
        <v>1</v>
      </c>
      <c r="O17" s="17"/>
      <c r="P17" s="17"/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232</v>
      </c>
      <c r="J18" s="65">
        <v>14.88</v>
      </c>
      <c r="K18" s="27">
        <f t="shared" si="1"/>
        <v>1827.7852843631006</v>
      </c>
      <c r="L18" s="16" t="s">
        <v>229</v>
      </c>
      <c r="M18" s="16" t="s">
        <v>228</v>
      </c>
      <c r="N18" s="17">
        <v>1</v>
      </c>
      <c r="O18" s="17"/>
      <c r="P18" s="17">
        <v>5.2560000000000002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65">
        <v>12.4</v>
      </c>
      <c r="K19" s="27">
        <f t="shared" si="1"/>
        <v>1523.1544036359171</v>
      </c>
      <c r="L19" s="16" t="s">
        <v>229</v>
      </c>
      <c r="M19" s="16" t="s">
        <v>228</v>
      </c>
      <c r="N19" s="17">
        <v>1</v>
      </c>
      <c r="O19" s="17"/>
      <c r="P19" s="17">
        <v>4.38</v>
      </c>
      <c r="Q19" s="16"/>
      <c r="R19" s="37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65">
        <v>10.199999999999999</v>
      </c>
      <c r="K20" s="27">
        <f t="shared" si="1"/>
        <v>1298.7012987012988</v>
      </c>
      <c r="L20" s="16" t="s">
        <v>229</v>
      </c>
      <c r="M20" s="16" t="s">
        <v>228</v>
      </c>
      <c r="N20" s="17">
        <v>0.8</v>
      </c>
      <c r="O20" s="17"/>
      <c r="P20" s="17">
        <v>3.96</v>
      </c>
      <c r="Q20" s="16"/>
      <c r="R20" s="37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19"/>
      <c r="J21" s="65">
        <v>9.5</v>
      </c>
      <c r="K21" s="27">
        <f t="shared" si="1"/>
        <v>1287.6118189211168</v>
      </c>
      <c r="L21" s="16" t="s">
        <v>229</v>
      </c>
      <c r="M21" s="16" t="s">
        <v>228</v>
      </c>
      <c r="N21" s="17">
        <v>0.8</v>
      </c>
      <c r="O21" s="17"/>
      <c r="P21" s="17">
        <v>4.38</v>
      </c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245</v>
      </c>
      <c r="J22" s="65">
        <v>19.170000000000002</v>
      </c>
      <c r="K22" s="27">
        <f t="shared" si="1"/>
        <v>2976.7080745341618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266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65">
        <v>8.52</v>
      </c>
      <c r="K23" s="27">
        <f t="shared" si="1"/>
        <v>1322.9813664596272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65">
        <v>8.24</v>
      </c>
      <c r="K24" s="27">
        <f t="shared" si="1"/>
        <v>1350.3769255981647</v>
      </c>
      <c r="L24" s="16" t="s">
        <v>198</v>
      </c>
      <c r="M24" s="16" t="s">
        <v>231</v>
      </c>
      <c r="N24" s="17">
        <v>1.1000000000000001</v>
      </c>
      <c r="O24" s="17"/>
      <c r="P24" s="17"/>
      <c r="Q24" s="16"/>
      <c r="R24" s="37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65">
        <v>6.0890000000000004</v>
      </c>
      <c r="K25" s="27">
        <f t="shared" si="1"/>
        <v>1246.2136717151045</v>
      </c>
      <c r="L25" s="16" t="s">
        <v>198</v>
      </c>
      <c r="M25" s="16" t="s">
        <v>230</v>
      </c>
      <c r="N25" s="17">
        <v>1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293</v>
      </c>
      <c r="D26" s="10" t="s">
        <v>173</v>
      </c>
      <c r="E26" s="2">
        <v>7</v>
      </c>
      <c r="F26" s="2">
        <v>5600</v>
      </c>
      <c r="G26" s="2">
        <v>10080</v>
      </c>
      <c r="H26" s="15">
        <f t="shared" si="0"/>
        <v>1.8</v>
      </c>
      <c r="I26" s="15"/>
      <c r="J26" s="65">
        <v>23.1</v>
      </c>
      <c r="K26" s="27">
        <f t="shared" si="1"/>
        <v>2291.6666666666665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245</v>
      </c>
      <c r="J27" s="65">
        <v>19.34</v>
      </c>
      <c r="K27" s="27">
        <f t="shared" si="1"/>
        <v>2008.098847471706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6" t="s">
        <v>168</v>
      </c>
      <c r="C28" s="4" t="s">
        <v>152</v>
      </c>
      <c r="D28" s="10" t="s">
        <v>173</v>
      </c>
      <c r="E28" s="2">
        <v>7</v>
      </c>
      <c r="F28" s="2">
        <v>2854</v>
      </c>
      <c r="G28" s="2">
        <v>6564</v>
      </c>
      <c r="H28" s="15">
        <f t="shared" si="0"/>
        <v>2.2999299229152066</v>
      </c>
      <c r="I28" s="15"/>
      <c r="J28" s="65">
        <v>17.8</v>
      </c>
      <c r="K28" s="27">
        <f t="shared" si="1"/>
        <v>2711.7611212675201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80</v>
      </c>
      <c r="D29" s="10" t="s">
        <v>173</v>
      </c>
      <c r="E29" s="2">
        <v>6</v>
      </c>
      <c r="F29" s="2">
        <v>3120</v>
      </c>
      <c r="G29" s="2">
        <v>8112</v>
      </c>
      <c r="H29" s="15">
        <f t="shared" si="0"/>
        <v>2.6</v>
      </c>
      <c r="I29" s="15"/>
      <c r="J29" s="65">
        <v>16.559999999999999</v>
      </c>
      <c r="K29" s="27">
        <f t="shared" si="1"/>
        <v>2041.4201183431951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3" t="s">
        <v>296</v>
      </c>
      <c r="D30" s="10" t="s">
        <v>173</v>
      </c>
      <c r="E30" s="2">
        <v>7</v>
      </c>
      <c r="F30" s="2">
        <v>1986</v>
      </c>
      <c r="G30" s="2">
        <v>13343</v>
      </c>
      <c r="H30" s="15">
        <f t="shared" si="0"/>
        <v>6.7185297079556898</v>
      </c>
      <c r="I30" s="15"/>
      <c r="J30" s="65">
        <v>16</v>
      </c>
      <c r="K30" s="27">
        <f t="shared" si="1"/>
        <v>1199.1306302930375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8977</v>
      </c>
      <c r="H31" s="15">
        <f t="shared" si="0"/>
        <v>3.0997928176795582</v>
      </c>
      <c r="I31" s="15"/>
      <c r="J31" s="65">
        <v>15.48</v>
      </c>
      <c r="K31" s="27">
        <f t="shared" si="1"/>
        <v>1724.4068174223014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 t="s">
        <v>270</v>
      </c>
    </row>
    <row r="32" spans="1:18" ht="36" customHeight="1" x14ac:dyDescent="0.25">
      <c r="A32" s="26"/>
      <c r="B32" s="6" t="s">
        <v>168</v>
      </c>
      <c r="C32" s="4" t="s">
        <v>139</v>
      </c>
      <c r="D32" s="10" t="s">
        <v>173</v>
      </c>
      <c r="E32" s="2">
        <v>6</v>
      </c>
      <c r="F32" s="2">
        <v>2613</v>
      </c>
      <c r="G32" s="2">
        <v>6009</v>
      </c>
      <c r="H32" s="15">
        <f t="shared" si="0"/>
        <v>2.2996555683122848</v>
      </c>
      <c r="I32" s="15"/>
      <c r="J32" s="65">
        <v>12.01</v>
      </c>
      <c r="K32" s="27">
        <f t="shared" si="1"/>
        <v>1998.6686636711599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80</v>
      </c>
      <c r="D33" s="10" t="s">
        <v>173</v>
      </c>
      <c r="E33" s="2">
        <v>6</v>
      </c>
      <c r="F33" s="2">
        <v>3120</v>
      </c>
      <c r="G33" s="2">
        <v>8112</v>
      </c>
      <c r="H33" s="15">
        <f t="shared" si="0"/>
        <v>2.6</v>
      </c>
      <c r="I33" s="15"/>
      <c r="J33" s="65">
        <v>11.04</v>
      </c>
      <c r="K33" s="27">
        <f t="shared" si="1"/>
        <v>1360.94674556213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117"/>
      <c r="B34" s="6" t="s">
        <v>168</v>
      </c>
      <c r="C34" s="4" t="s">
        <v>163</v>
      </c>
      <c r="D34" s="10" t="s">
        <v>173</v>
      </c>
      <c r="E34" s="118">
        <v>6</v>
      </c>
      <c r="F34" s="118">
        <v>2919</v>
      </c>
      <c r="G34" s="118">
        <v>5838</v>
      </c>
      <c r="H34" s="119">
        <f t="shared" si="0"/>
        <v>2</v>
      </c>
      <c r="I34" s="119"/>
      <c r="J34" s="65">
        <v>10.82</v>
      </c>
      <c r="K34" s="27">
        <f t="shared" si="1"/>
        <v>1853.3744433025008</v>
      </c>
      <c r="L34" s="120" t="s">
        <v>232</v>
      </c>
      <c r="M34" s="120" t="s">
        <v>187</v>
      </c>
      <c r="N34" s="17">
        <v>1.2</v>
      </c>
      <c r="O34" s="17"/>
      <c r="P34" s="17"/>
      <c r="Q34" s="120"/>
      <c r="R34" s="115"/>
    </row>
    <row r="35" spans="1:18" ht="36" customHeight="1" x14ac:dyDescent="0.25">
      <c r="A35" s="26"/>
      <c r="B35" s="8" t="s">
        <v>169</v>
      </c>
      <c r="C35" s="4" t="s">
        <v>98</v>
      </c>
      <c r="D35" s="10" t="s">
        <v>173</v>
      </c>
      <c r="E35" s="2">
        <v>6</v>
      </c>
      <c r="F35" s="2">
        <v>5217</v>
      </c>
      <c r="G35" s="2">
        <v>5217</v>
      </c>
      <c r="H35" s="15">
        <f t="shared" ref="H35:H66" si="2">G35/F35</f>
        <v>1</v>
      </c>
      <c r="I35" s="15"/>
      <c r="J35" s="65">
        <v>8.64</v>
      </c>
      <c r="K35" s="27">
        <f t="shared" ref="K35:K66" si="3">J35/G35*1000000</f>
        <v>1656.1242093156989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6" t="s">
        <v>168</v>
      </c>
      <c r="C36" s="4" t="s">
        <v>154</v>
      </c>
      <c r="D36" s="10" t="s">
        <v>173</v>
      </c>
      <c r="E36" s="2">
        <v>6</v>
      </c>
      <c r="F36" s="2">
        <v>2603</v>
      </c>
      <c r="G36" s="2">
        <v>9631</v>
      </c>
      <c r="H36" s="15">
        <f t="shared" si="2"/>
        <v>3.6999615827890895</v>
      </c>
      <c r="I36" s="15"/>
      <c r="J36" s="65">
        <v>8.6</v>
      </c>
      <c r="K36" s="27">
        <f t="shared" si="3"/>
        <v>892.94984944450209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3" t="s">
        <v>91</v>
      </c>
      <c r="D37" s="10" t="s">
        <v>173</v>
      </c>
      <c r="E37" s="2">
        <v>3</v>
      </c>
      <c r="F37" s="2">
        <v>4784</v>
      </c>
      <c r="G37" s="2">
        <v>9568</v>
      </c>
      <c r="H37" s="15">
        <f t="shared" si="2"/>
        <v>2</v>
      </c>
      <c r="I37" s="15"/>
      <c r="J37" s="65">
        <v>8.1</v>
      </c>
      <c r="K37" s="27">
        <f t="shared" si="3"/>
        <v>846.57190635451502</v>
      </c>
      <c r="L37" s="16" t="s">
        <v>232</v>
      </c>
      <c r="M37" s="16" t="s">
        <v>187</v>
      </c>
      <c r="N37" s="17">
        <v>1.2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100</v>
      </c>
      <c r="D38" s="10" t="s">
        <v>173</v>
      </c>
      <c r="E38" s="2">
        <v>6</v>
      </c>
      <c r="F38" s="2">
        <v>2567</v>
      </c>
      <c r="G38" s="2">
        <v>5134</v>
      </c>
      <c r="H38" s="15">
        <f t="shared" si="2"/>
        <v>2</v>
      </c>
      <c r="I38" s="15"/>
      <c r="J38" s="65">
        <v>8.64</v>
      </c>
      <c r="K38" s="27">
        <f t="shared" si="3"/>
        <v>1682.8983248928712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 t="s">
        <v>232</v>
      </c>
      <c r="J39" s="65">
        <v>7.92</v>
      </c>
      <c r="K39" s="27">
        <f t="shared" si="3"/>
        <v>883.04158769093544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20"/>
      <c r="R39" s="37"/>
    </row>
    <row r="40" spans="1:18" ht="36" customHeight="1" x14ac:dyDescent="0.25">
      <c r="A40" s="26"/>
      <c r="B40" s="8" t="s">
        <v>169</v>
      </c>
      <c r="C40" s="4" t="s">
        <v>90</v>
      </c>
      <c r="D40" s="10" t="s">
        <v>173</v>
      </c>
      <c r="E40" s="2">
        <v>5</v>
      </c>
      <c r="F40" s="2">
        <v>2504</v>
      </c>
      <c r="G40" s="2">
        <v>5008</v>
      </c>
      <c r="H40" s="15">
        <f t="shared" si="2"/>
        <v>2</v>
      </c>
      <c r="I40" s="15"/>
      <c r="J40" s="65">
        <v>7.71</v>
      </c>
      <c r="K40" s="27">
        <f t="shared" si="3"/>
        <v>1539.5367412140577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4" t="s">
        <v>101</v>
      </c>
      <c r="D41" s="10" t="s">
        <v>173</v>
      </c>
      <c r="E41" s="2">
        <v>6</v>
      </c>
      <c r="F41" s="2">
        <v>2803</v>
      </c>
      <c r="G41" s="2">
        <v>8969</v>
      </c>
      <c r="H41" s="15">
        <f t="shared" si="2"/>
        <v>3.1997859436318232</v>
      </c>
      <c r="I41" s="15"/>
      <c r="J41" s="65">
        <v>4.4000000000000004</v>
      </c>
      <c r="K41" s="27">
        <f t="shared" si="3"/>
        <v>490.57865982829753</v>
      </c>
      <c r="L41" s="16" t="s">
        <v>232</v>
      </c>
      <c r="M41" s="16" t="s">
        <v>187</v>
      </c>
      <c r="N41" s="17">
        <v>1.1000000000000001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156</v>
      </c>
      <c r="D42" s="10" t="s">
        <v>173</v>
      </c>
      <c r="E42" s="2">
        <v>7</v>
      </c>
      <c r="F42" s="2">
        <v>2759</v>
      </c>
      <c r="G42" s="2">
        <v>5518</v>
      </c>
      <c r="H42" s="15">
        <f t="shared" si="2"/>
        <v>2</v>
      </c>
      <c r="I42" s="15"/>
      <c r="J42" s="65">
        <v>14.84</v>
      </c>
      <c r="K42" s="27">
        <f t="shared" si="3"/>
        <v>2689.3802102210948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8" t="s">
        <v>169</v>
      </c>
      <c r="C43" s="3" t="s">
        <v>97</v>
      </c>
      <c r="D43" s="10" t="s">
        <v>173</v>
      </c>
      <c r="E43" s="2">
        <v>6</v>
      </c>
      <c r="F43" s="2">
        <v>2537</v>
      </c>
      <c r="G43" s="2">
        <v>5074</v>
      </c>
      <c r="H43" s="15">
        <f t="shared" si="2"/>
        <v>2</v>
      </c>
      <c r="I43" s="15"/>
      <c r="J43" s="65">
        <v>9.84</v>
      </c>
      <c r="K43" s="27">
        <f t="shared" si="3"/>
        <v>1939.2983839180133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161</v>
      </c>
      <c r="D44" s="10" t="s">
        <v>173</v>
      </c>
      <c r="E44" s="2">
        <v>5</v>
      </c>
      <c r="F44" s="2">
        <v>2243</v>
      </c>
      <c r="G44" s="2">
        <v>7177</v>
      </c>
      <c r="H44" s="15">
        <f t="shared" si="2"/>
        <v>3.1997325011145787</v>
      </c>
      <c r="I44" s="15"/>
      <c r="J44" s="65">
        <v>6.64</v>
      </c>
      <c r="K44" s="27">
        <f t="shared" si="3"/>
        <v>925.17765082903713</v>
      </c>
      <c r="L44" s="16" t="s">
        <v>232</v>
      </c>
      <c r="M44" s="16" t="s">
        <v>187</v>
      </c>
      <c r="N44" s="17">
        <v>1</v>
      </c>
      <c r="O44" s="17"/>
      <c r="P44" s="17"/>
      <c r="Q44" s="120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232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 t="s">
        <v>214</v>
      </c>
      <c r="J46" s="65">
        <v>14.7552</v>
      </c>
      <c r="K46" s="27">
        <f t="shared" si="3"/>
        <v>1942.4960505529227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6" t="s">
        <v>168</v>
      </c>
      <c r="C47" s="4" t="s">
        <v>162</v>
      </c>
      <c r="D47" s="10" t="s">
        <v>173</v>
      </c>
      <c r="E47" s="2">
        <v>7</v>
      </c>
      <c r="F47" s="2">
        <v>2713</v>
      </c>
      <c r="G47" s="2">
        <v>7596</v>
      </c>
      <c r="H47" s="15">
        <f t="shared" si="2"/>
        <v>2.7998525617397716</v>
      </c>
      <c r="I47" s="15"/>
      <c r="J47" s="65">
        <v>8.48</v>
      </c>
      <c r="K47" s="27">
        <f t="shared" si="3"/>
        <v>1116.3770405476569</v>
      </c>
      <c r="L47" s="16" t="s">
        <v>232</v>
      </c>
      <c r="M47" s="16" t="s">
        <v>187</v>
      </c>
      <c r="N47" s="17">
        <v>0.7</v>
      </c>
      <c r="O47" s="17"/>
      <c r="P47" s="17"/>
      <c r="Q47" s="16"/>
      <c r="R47" s="37"/>
    </row>
    <row r="48" spans="1:18" ht="36" customHeight="1" x14ac:dyDescent="0.25">
      <c r="A48" s="26"/>
      <c r="B48" s="9" t="s">
        <v>170</v>
      </c>
      <c r="C48" s="3" t="s">
        <v>47</v>
      </c>
      <c r="D48" s="10" t="s">
        <v>173</v>
      </c>
      <c r="E48" s="2">
        <v>5</v>
      </c>
      <c r="F48" s="2">
        <v>3194</v>
      </c>
      <c r="G48" s="2">
        <v>7346</v>
      </c>
      <c r="H48" s="15">
        <f t="shared" si="2"/>
        <v>2.2999373825923608</v>
      </c>
      <c r="I48" s="15"/>
      <c r="J48" s="65">
        <v>12.31</v>
      </c>
      <c r="K48" s="27">
        <f t="shared" si="3"/>
        <v>1675.7419003539342</v>
      </c>
      <c r="L48" s="16" t="s">
        <v>205</v>
      </c>
      <c r="M48" s="16" t="s">
        <v>234</v>
      </c>
      <c r="N48" s="17">
        <v>1.2</v>
      </c>
      <c r="O48" s="17"/>
      <c r="P48" s="17"/>
      <c r="Q48" s="16"/>
      <c r="R48" s="37"/>
    </row>
    <row r="49" spans="1:18" ht="36" customHeight="1" x14ac:dyDescent="0.25">
      <c r="A49" s="26"/>
      <c r="B49" s="9" t="s">
        <v>170</v>
      </c>
      <c r="C49" s="4" t="s">
        <v>52</v>
      </c>
      <c r="D49" s="10" t="s">
        <v>173</v>
      </c>
      <c r="E49" s="2">
        <v>3</v>
      </c>
      <c r="F49" s="2">
        <v>2649</v>
      </c>
      <c r="G49" s="2">
        <v>6887</v>
      </c>
      <c r="H49" s="15">
        <f t="shared" si="2"/>
        <v>2.5998489996224992</v>
      </c>
      <c r="I49" s="15"/>
      <c r="J49" s="65">
        <v>11.04</v>
      </c>
      <c r="K49" s="27">
        <f t="shared" si="3"/>
        <v>1603.0201829533905</v>
      </c>
      <c r="L49" s="16" t="s">
        <v>205</v>
      </c>
      <c r="M49" s="16" t="s">
        <v>234</v>
      </c>
      <c r="N49" s="17">
        <v>1.2</v>
      </c>
      <c r="O49" s="17"/>
      <c r="P49" s="17"/>
      <c r="Q49" s="16"/>
      <c r="R49" s="37"/>
    </row>
    <row r="50" spans="1:18" ht="36" customHeight="1" x14ac:dyDescent="0.25">
      <c r="A50" s="26"/>
      <c r="B50" s="9" t="s">
        <v>170</v>
      </c>
      <c r="C50" s="4" t="s">
        <v>55</v>
      </c>
      <c r="D50" s="10" t="s">
        <v>173</v>
      </c>
      <c r="E50" s="2">
        <v>3</v>
      </c>
      <c r="F50" s="2">
        <v>2311</v>
      </c>
      <c r="G50" s="2">
        <v>4737</v>
      </c>
      <c r="H50" s="15">
        <f t="shared" si="2"/>
        <v>2.0497620077888361</v>
      </c>
      <c r="I50" s="15"/>
      <c r="J50" s="65">
        <v>6.66</v>
      </c>
      <c r="K50" s="27">
        <f t="shared" si="3"/>
        <v>1405.9531348955036</v>
      </c>
      <c r="L50" s="16" t="s">
        <v>205</v>
      </c>
      <c r="M50" s="16" t="s">
        <v>234</v>
      </c>
      <c r="N50" s="17">
        <v>1</v>
      </c>
      <c r="O50" s="17"/>
      <c r="P50" s="17"/>
      <c r="Q50" s="92"/>
      <c r="R50" s="37"/>
    </row>
    <row r="51" spans="1:18" ht="36" customHeight="1" x14ac:dyDescent="0.25">
      <c r="A51" s="26"/>
      <c r="B51" s="10" t="s">
        <v>166</v>
      </c>
      <c r="C51" s="3" t="s">
        <v>2</v>
      </c>
      <c r="D51" s="10" t="s">
        <v>173</v>
      </c>
      <c r="E51" s="2">
        <v>5</v>
      </c>
      <c r="F51" s="2">
        <v>2875</v>
      </c>
      <c r="G51" s="2">
        <v>7187</v>
      </c>
      <c r="H51" s="15">
        <f t="shared" si="2"/>
        <v>2.4998260869565216</v>
      </c>
      <c r="I51" s="15"/>
      <c r="J51" s="65">
        <v>10.95</v>
      </c>
      <c r="K51" s="27">
        <f t="shared" si="3"/>
        <v>1523.5842493390844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4" t="s">
        <v>34</v>
      </c>
      <c r="D52" s="10" t="s">
        <v>173</v>
      </c>
      <c r="E52" s="2">
        <v>5</v>
      </c>
      <c r="F52" s="2">
        <v>3303</v>
      </c>
      <c r="G52" s="2">
        <v>9248</v>
      </c>
      <c r="H52" s="15">
        <f t="shared" si="2"/>
        <v>2.7998788979715412</v>
      </c>
      <c r="I52" s="15"/>
      <c r="J52" s="65">
        <v>9.5299999999999994</v>
      </c>
      <c r="K52" s="27">
        <f t="shared" si="3"/>
        <v>1030.4930795847749</v>
      </c>
      <c r="L52" s="16" t="s">
        <v>180</v>
      </c>
      <c r="M52" s="16" t="s">
        <v>220</v>
      </c>
      <c r="N52" s="17">
        <v>1.2</v>
      </c>
      <c r="O52" s="17"/>
      <c r="P52" s="17"/>
      <c r="Q52" s="114"/>
      <c r="R52" s="37"/>
    </row>
    <row r="53" spans="1:18" ht="36" customHeight="1" x14ac:dyDescent="0.25">
      <c r="A53" s="26"/>
      <c r="B53" s="10" t="s">
        <v>166</v>
      </c>
      <c r="C53" s="4" t="s">
        <v>21</v>
      </c>
      <c r="D53" s="10" t="s">
        <v>173</v>
      </c>
      <c r="E53" s="2">
        <v>6</v>
      </c>
      <c r="F53" s="2">
        <v>2325</v>
      </c>
      <c r="G53" s="2">
        <v>4650</v>
      </c>
      <c r="H53" s="15">
        <f t="shared" si="2"/>
        <v>2</v>
      </c>
      <c r="I53" s="15"/>
      <c r="J53" s="65">
        <v>7.4</v>
      </c>
      <c r="K53" s="27">
        <f t="shared" si="3"/>
        <v>1591.3978494623657</v>
      </c>
      <c r="L53" s="16" t="s">
        <v>180</v>
      </c>
      <c r="M53" s="16" t="s">
        <v>220</v>
      </c>
      <c r="N53" s="17">
        <v>1.2</v>
      </c>
      <c r="O53" s="17"/>
      <c r="P53" s="17"/>
      <c r="Q53" s="28"/>
      <c r="R53" s="37"/>
    </row>
    <row r="54" spans="1:18" ht="36" customHeight="1" x14ac:dyDescent="0.25">
      <c r="A54" s="26"/>
      <c r="B54" s="10" t="s">
        <v>166</v>
      </c>
      <c r="C54" s="3" t="s">
        <v>41</v>
      </c>
      <c r="D54" s="10" t="s">
        <v>173</v>
      </c>
      <c r="E54" s="2">
        <v>3</v>
      </c>
      <c r="F54" s="2">
        <v>2376</v>
      </c>
      <c r="G54" s="2">
        <v>9266</v>
      </c>
      <c r="H54" s="15">
        <f t="shared" si="2"/>
        <v>3.8998316498316496</v>
      </c>
      <c r="I54" s="15"/>
      <c r="J54" s="65">
        <v>8.16</v>
      </c>
      <c r="K54" s="27">
        <f t="shared" si="3"/>
        <v>880.63889488452412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14"/>
      <c r="R54" s="37"/>
    </row>
    <row r="55" spans="1:18" ht="36" customHeight="1" x14ac:dyDescent="0.25">
      <c r="A55" s="26"/>
      <c r="B55" s="10" t="s">
        <v>166</v>
      </c>
      <c r="C55" s="4" t="s">
        <v>16</v>
      </c>
      <c r="D55" s="10" t="s">
        <v>173</v>
      </c>
      <c r="E55" s="2">
        <v>5</v>
      </c>
      <c r="F55" s="2">
        <v>2708</v>
      </c>
      <c r="G55" s="2">
        <v>5416</v>
      </c>
      <c r="H55" s="15">
        <f t="shared" si="2"/>
        <v>2</v>
      </c>
      <c r="I55" s="15"/>
      <c r="J55" s="65">
        <v>7.68</v>
      </c>
      <c r="K55" s="27">
        <f t="shared" si="3"/>
        <v>1418.0206794682422</v>
      </c>
      <c r="L55" s="16" t="s">
        <v>180</v>
      </c>
      <c r="M55" s="16" t="s">
        <v>220</v>
      </c>
      <c r="N55" s="17">
        <v>1.1000000000000001</v>
      </c>
      <c r="O55" s="17"/>
      <c r="P55" s="17"/>
      <c r="Q55" s="120"/>
      <c r="R55" s="37"/>
    </row>
    <row r="56" spans="1:18" ht="36" customHeight="1" x14ac:dyDescent="0.25">
      <c r="A56" s="26"/>
      <c r="B56" s="10" t="s">
        <v>166</v>
      </c>
      <c r="C56" s="4" t="s">
        <v>33</v>
      </c>
      <c r="D56" s="10" t="s">
        <v>173</v>
      </c>
      <c r="E56" s="2">
        <v>5</v>
      </c>
      <c r="F56" s="2">
        <v>2759</v>
      </c>
      <c r="G56" s="2">
        <v>5518</v>
      </c>
      <c r="H56" s="15">
        <f t="shared" si="2"/>
        <v>2</v>
      </c>
      <c r="I56" s="15"/>
      <c r="J56" s="65">
        <v>8.9499999999999993</v>
      </c>
      <c r="K56" s="27">
        <f t="shared" si="3"/>
        <v>1621.9644798840159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32</v>
      </c>
      <c r="D57" s="10" t="s">
        <v>173</v>
      </c>
      <c r="E57" s="2">
        <v>5</v>
      </c>
      <c r="F57" s="2">
        <v>2630</v>
      </c>
      <c r="G57" s="2">
        <v>5260</v>
      </c>
      <c r="H57" s="15">
        <f t="shared" si="2"/>
        <v>2</v>
      </c>
      <c r="I57" s="15"/>
      <c r="J57" s="65">
        <v>8.7799999999999994</v>
      </c>
      <c r="K57" s="27">
        <f t="shared" si="3"/>
        <v>1669.2015209125475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25</v>
      </c>
      <c r="D58" s="10" t="s">
        <v>173</v>
      </c>
      <c r="E58" s="2">
        <v>6</v>
      </c>
      <c r="F58" s="2">
        <v>2395</v>
      </c>
      <c r="G58" s="2">
        <v>4790</v>
      </c>
      <c r="H58" s="15">
        <f t="shared" si="2"/>
        <v>2</v>
      </c>
      <c r="I58" s="15"/>
      <c r="J58" s="65">
        <v>8.64</v>
      </c>
      <c r="K58" s="27">
        <f t="shared" si="3"/>
        <v>1803.757828810021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3</v>
      </c>
      <c r="D59" s="10" t="s">
        <v>173</v>
      </c>
      <c r="E59" s="2">
        <v>5</v>
      </c>
      <c r="F59" s="2">
        <v>2581</v>
      </c>
      <c r="G59" s="2">
        <v>5162</v>
      </c>
      <c r="H59" s="15">
        <f t="shared" si="2"/>
        <v>2</v>
      </c>
      <c r="I59" s="15"/>
      <c r="J59" s="65">
        <v>8.2200000000000006</v>
      </c>
      <c r="K59" s="27">
        <f t="shared" si="3"/>
        <v>1592.4060441689269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10" t="s">
        <v>166</v>
      </c>
      <c r="C60" s="4" t="s">
        <v>27</v>
      </c>
      <c r="D60" s="10" t="s">
        <v>173</v>
      </c>
      <c r="E60" s="2">
        <v>5</v>
      </c>
      <c r="F60" s="2">
        <v>2318</v>
      </c>
      <c r="G60" s="2">
        <v>4636</v>
      </c>
      <c r="H60" s="15">
        <f t="shared" si="2"/>
        <v>2</v>
      </c>
      <c r="I60" s="15"/>
      <c r="J60" s="65">
        <v>7.11</v>
      </c>
      <c r="K60" s="27">
        <f t="shared" si="3"/>
        <v>1533.6496980155307</v>
      </c>
      <c r="L60" s="16" t="s">
        <v>180</v>
      </c>
      <c r="M60" s="16" t="s">
        <v>220</v>
      </c>
      <c r="N60" s="17">
        <v>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94</v>
      </c>
      <c r="D61" s="10" t="s">
        <v>173</v>
      </c>
      <c r="E61" s="2">
        <v>5</v>
      </c>
      <c r="F61" s="2">
        <v>2401</v>
      </c>
      <c r="G61" s="2">
        <v>6242</v>
      </c>
      <c r="H61" s="15">
        <f t="shared" si="2"/>
        <v>2.5997501041232818</v>
      </c>
      <c r="I61" s="15"/>
      <c r="J61" s="65">
        <v>11.74</v>
      </c>
      <c r="K61" s="27">
        <f t="shared" si="3"/>
        <v>1880.807433514899</v>
      </c>
      <c r="L61" s="16" t="s">
        <v>235</v>
      </c>
      <c r="M61" s="16" t="s">
        <v>231</v>
      </c>
      <c r="N61" s="17">
        <v>1.1000000000000001</v>
      </c>
      <c r="O61" s="17"/>
      <c r="P61" s="17"/>
      <c r="Q61" s="16"/>
      <c r="R61" s="37"/>
    </row>
    <row r="62" spans="1:18" ht="36" customHeight="1" x14ac:dyDescent="0.25">
      <c r="A62" s="26"/>
      <c r="B62" s="8" t="s">
        <v>169</v>
      </c>
      <c r="C62" s="4" t="s">
        <v>80</v>
      </c>
      <c r="D62" s="10" t="s">
        <v>173</v>
      </c>
      <c r="E62" s="2">
        <v>6</v>
      </c>
      <c r="F62" s="2">
        <v>3120</v>
      </c>
      <c r="G62" s="2">
        <v>8112</v>
      </c>
      <c r="H62" s="15">
        <f t="shared" si="2"/>
        <v>2.6</v>
      </c>
      <c r="I62" s="15" t="s">
        <v>232</v>
      </c>
      <c r="J62" s="65">
        <v>16.559999999999999</v>
      </c>
      <c r="K62" s="27">
        <f t="shared" si="3"/>
        <v>2041.4201183431951</v>
      </c>
      <c r="L62" s="16" t="s">
        <v>236</v>
      </c>
      <c r="M62" s="16" t="s">
        <v>186</v>
      </c>
      <c r="N62" s="17">
        <v>0.5</v>
      </c>
      <c r="O62" s="17">
        <v>0.3</v>
      </c>
      <c r="P62" s="17"/>
      <c r="Q62" s="16"/>
      <c r="R62" s="37"/>
    </row>
    <row r="63" spans="1:18" ht="36" customHeight="1" x14ac:dyDescent="0.25">
      <c r="A63" s="26"/>
      <c r="B63" s="8" t="s">
        <v>169</v>
      </c>
      <c r="C63" s="4" t="s">
        <v>80</v>
      </c>
      <c r="D63" s="10" t="s">
        <v>173</v>
      </c>
      <c r="E63" s="2">
        <v>6</v>
      </c>
      <c r="F63" s="2">
        <v>3120</v>
      </c>
      <c r="G63" s="2">
        <v>8112</v>
      </c>
      <c r="H63" s="15">
        <f t="shared" si="2"/>
        <v>2.6</v>
      </c>
      <c r="I63" s="15"/>
      <c r="J63" s="65">
        <v>11.04</v>
      </c>
      <c r="K63" s="27">
        <f t="shared" si="3"/>
        <v>1360.94674556213</v>
      </c>
      <c r="L63" s="16" t="s">
        <v>236</v>
      </c>
      <c r="M63" s="16" t="s">
        <v>186</v>
      </c>
      <c r="N63" s="17">
        <v>0.5</v>
      </c>
      <c r="O63" s="17">
        <v>0.3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127</v>
      </c>
      <c r="D64" s="10" t="s">
        <v>173</v>
      </c>
      <c r="E64" s="2">
        <v>4</v>
      </c>
      <c r="F64" s="2">
        <v>2558</v>
      </c>
      <c r="G64" s="2">
        <v>5116</v>
      </c>
      <c r="H64" s="15">
        <f t="shared" si="2"/>
        <v>2</v>
      </c>
      <c r="I64" s="15"/>
      <c r="J64" s="65">
        <v>7.71</v>
      </c>
      <c r="K64" s="27">
        <f t="shared" si="3"/>
        <v>1507.0367474589523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89"/>
      <c r="B65" s="6" t="s">
        <v>168</v>
      </c>
      <c r="C65" s="4" t="s">
        <v>137</v>
      </c>
      <c r="D65" s="10" t="s">
        <v>173</v>
      </c>
      <c r="E65" s="90">
        <v>3</v>
      </c>
      <c r="F65" s="90">
        <v>2376</v>
      </c>
      <c r="G65" s="90">
        <v>4752</v>
      </c>
      <c r="H65" s="91">
        <f t="shared" si="2"/>
        <v>2</v>
      </c>
      <c r="I65" s="91"/>
      <c r="J65" s="65">
        <v>6.7</v>
      </c>
      <c r="K65" s="27">
        <f t="shared" si="3"/>
        <v>1409.93265993266</v>
      </c>
      <c r="L65" s="92" t="s">
        <v>236</v>
      </c>
      <c r="M65" s="92" t="s">
        <v>186</v>
      </c>
      <c r="N65" s="17">
        <v>0.4</v>
      </c>
      <c r="O65" s="17">
        <v>0.05</v>
      </c>
      <c r="P65" s="17"/>
      <c r="Q65" s="120"/>
      <c r="R65" s="88"/>
    </row>
    <row r="66" spans="1:18" ht="36" customHeight="1" x14ac:dyDescent="0.25">
      <c r="A66" s="89"/>
      <c r="B66" s="7" t="s">
        <v>167</v>
      </c>
      <c r="C66" s="4" t="s">
        <v>132</v>
      </c>
      <c r="D66" s="10" t="s">
        <v>173</v>
      </c>
      <c r="E66" s="90">
        <v>4</v>
      </c>
      <c r="F66" s="90">
        <v>3080</v>
      </c>
      <c r="G66" s="90">
        <v>7084</v>
      </c>
      <c r="H66" s="91">
        <f t="shared" si="2"/>
        <v>2.2999999999999998</v>
      </c>
      <c r="I66" s="91"/>
      <c r="J66" s="65">
        <v>9.48</v>
      </c>
      <c r="K66" s="27">
        <f t="shared" si="3"/>
        <v>1338.2269904009036</v>
      </c>
      <c r="L66" s="92" t="s">
        <v>236</v>
      </c>
      <c r="M66" s="92" t="s">
        <v>186</v>
      </c>
      <c r="N66" s="17">
        <v>0.3</v>
      </c>
      <c r="O66" s="17">
        <v>0.05</v>
      </c>
      <c r="P66" s="17"/>
      <c r="Q66" s="92"/>
      <c r="R66" s="88"/>
    </row>
    <row r="67" spans="1:18" ht="36" customHeight="1" x14ac:dyDescent="0.25">
      <c r="A67" s="26"/>
      <c r="B67" s="7" t="s">
        <v>167</v>
      </c>
      <c r="C67" s="4" t="s">
        <v>267</v>
      </c>
      <c r="D67" s="10" t="s">
        <v>173</v>
      </c>
      <c r="E67" s="2">
        <v>6</v>
      </c>
      <c r="F67" s="2">
        <v>8424</v>
      </c>
      <c r="G67" s="2">
        <v>13478</v>
      </c>
      <c r="H67" s="15">
        <f t="shared" ref="H67:H88" si="4">G67/F67</f>
        <v>1.5999525166191833</v>
      </c>
      <c r="I67" s="15"/>
      <c r="J67" s="65">
        <v>0</v>
      </c>
      <c r="K67" s="27">
        <f t="shared" ref="K67:K88" si="5">J67/G67*1000000</f>
        <v>0</v>
      </c>
      <c r="L67" s="16" t="s">
        <v>237</v>
      </c>
      <c r="M67" s="16" t="s">
        <v>186</v>
      </c>
      <c r="N67" s="29" t="s">
        <v>223</v>
      </c>
      <c r="O67" s="17">
        <v>0.15</v>
      </c>
      <c r="P67" s="17"/>
      <c r="Q67" s="16"/>
      <c r="R67" s="37" t="s">
        <v>268</v>
      </c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 t="s">
        <v>232</v>
      </c>
      <c r="J68" s="65">
        <v>23.52</v>
      </c>
      <c r="K68" s="27">
        <f t="shared" si="5"/>
        <v>2934.4978165938865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6" t="s">
        <v>168</v>
      </c>
      <c r="C69" s="4" t="s">
        <v>138</v>
      </c>
      <c r="D69" s="10" t="s">
        <v>173</v>
      </c>
      <c r="E69" s="2">
        <v>7</v>
      </c>
      <c r="F69" s="2">
        <v>3083</v>
      </c>
      <c r="G69" s="2">
        <v>8015</v>
      </c>
      <c r="H69" s="15">
        <f t="shared" si="4"/>
        <v>2.5997405124878363</v>
      </c>
      <c r="I69" s="15"/>
      <c r="J69" s="65">
        <v>14.7</v>
      </c>
      <c r="K69" s="27">
        <f t="shared" si="5"/>
        <v>1834.061135371179</v>
      </c>
      <c r="L69" s="16" t="s">
        <v>237</v>
      </c>
      <c r="M69" s="16" t="s">
        <v>186</v>
      </c>
      <c r="N69" s="17">
        <v>1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8" t="s">
        <v>169</v>
      </c>
      <c r="C70" s="4" t="s">
        <v>31</v>
      </c>
      <c r="D70" s="10" t="s">
        <v>173</v>
      </c>
      <c r="E70" s="2">
        <v>5</v>
      </c>
      <c r="F70" s="2">
        <v>2648</v>
      </c>
      <c r="G70" s="2">
        <v>7149</v>
      </c>
      <c r="H70" s="15">
        <f t="shared" si="4"/>
        <v>2.6997734138972809</v>
      </c>
      <c r="I70" s="15"/>
      <c r="J70" s="65">
        <v>9.66</v>
      </c>
      <c r="K70" s="27">
        <f t="shared" si="5"/>
        <v>1351.2379353755771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10" t="s">
        <v>166</v>
      </c>
      <c r="C71" s="4" t="s">
        <v>31</v>
      </c>
      <c r="D71" s="10" t="s">
        <v>173</v>
      </c>
      <c r="E71" s="2">
        <v>5</v>
      </c>
      <c r="F71" s="2">
        <v>2649</v>
      </c>
      <c r="G71" s="2">
        <v>7152</v>
      </c>
      <c r="H71" s="15">
        <f t="shared" si="4"/>
        <v>2.6998867497168741</v>
      </c>
      <c r="I71" s="15"/>
      <c r="J71" s="65">
        <v>9.6</v>
      </c>
      <c r="K71" s="27">
        <f t="shared" si="5"/>
        <v>1342.2818791946308</v>
      </c>
      <c r="L71" s="16" t="s">
        <v>237</v>
      </c>
      <c r="M71" s="16" t="s">
        <v>186</v>
      </c>
      <c r="N71" s="17">
        <v>0.5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7" t="s">
        <v>167</v>
      </c>
      <c r="C72" s="3" t="s">
        <v>114</v>
      </c>
      <c r="D72" s="10" t="s">
        <v>173</v>
      </c>
      <c r="E72" s="2">
        <v>3</v>
      </c>
      <c r="F72" s="2">
        <v>2452</v>
      </c>
      <c r="G72" s="2">
        <v>5762</v>
      </c>
      <c r="H72" s="15">
        <f t="shared" si="4"/>
        <v>2.3499184339314847</v>
      </c>
      <c r="I72" s="15"/>
      <c r="J72" s="65">
        <v>6.68</v>
      </c>
      <c r="K72" s="27">
        <f t="shared" si="5"/>
        <v>1159.319680666435</v>
      </c>
      <c r="L72" s="16" t="s">
        <v>237</v>
      </c>
      <c r="M72" s="16" t="s">
        <v>186</v>
      </c>
      <c r="N72" s="17">
        <v>0.4</v>
      </c>
      <c r="O72" s="17">
        <v>0.05</v>
      </c>
      <c r="P72" s="17"/>
      <c r="Q72" s="16"/>
      <c r="R72" s="37"/>
    </row>
    <row r="73" spans="1:18" ht="36" customHeight="1" x14ac:dyDescent="0.25">
      <c r="A73" s="26"/>
      <c r="B73" s="6" t="s">
        <v>168</v>
      </c>
      <c r="C73" s="4" t="s">
        <v>161</v>
      </c>
      <c r="D73" s="10" t="s">
        <v>173</v>
      </c>
      <c r="E73" s="2">
        <v>5</v>
      </c>
      <c r="F73" s="2">
        <v>2243</v>
      </c>
      <c r="G73" s="2">
        <v>7177</v>
      </c>
      <c r="H73" s="15">
        <f t="shared" si="4"/>
        <v>3.1997325011145787</v>
      </c>
      <c r="I73" s="15"/>
      <c r="J73" s="65">
        <v>6.64</v>
      </c>
      <c r="K73" s="27">
        <f t="shared" si="5"/>
        <v>925.17765082903713</v>
      </c>
      <c r="L73" s="16" t="s">
        <v>237</v>
      </c>
      <c r="M73" s="16" t="s">
        <v>186</v>
      </c>
      <c r="N73" s="17">
        <v>0.4</v>
      </c>
      <c r="O73" s="17">
        <v>0.05</v>
      </c>
      <c r="P73" s="17"/>
      <c r="Q73" s="16"/>
      <c r="R73" s="37"/>
    </row>
    <row r="74" spans="1:18" ht="36" customHeight="1" x14ac:dyDescent="0.25">
      <c r="A74" s="26"/>
      <c r="B74" s="7" t="s">
        <v>167</v>
      </c>
      <c r="C74" s="4" t="s">
        <v>132</v>
      </c>
      <c r="D74" s="10" t="s">
        <v>173</v>
      </c>
      <c r="E74" s="2">
        <v>4</v>
      </c>
      <c r="F74" s="2">
        <v>3080</v>
      </c>
      <c r="G74" s="2">
        <v>7084</v>
      </c>
      <c r="H74" s="15">
        <f t="shared" si="4"/>
        <v>2.2999999999999998</v>
      </c>
      <c r="I74" s="15"/>
      <c r="J74" s="65">
        <v>9.48</v>
      </c>
      <c r="K74" s="27">
        <f t="shared" si="5"/>
        <v>1338.2269904009036</v>
      </c>
      <c r="L74" s="16" t="s">
        <v>237</v>
      </c>
      <c r="M74" s="16" t="s">
        <v>186</v>
      </c>
      <c r="N74" s="17">
        <v>0.3</v>
      </c>
      <c r="O74" s="17">
        <v>0.05</v>
      </c>
      <c r="P74" s="17"/>
      <c r="Q74" s="16"/>
      <c r="R74" s="37"/>
    </row>
    <row r="75" spans="1:18" ht="36" customHeight="1" x14ac:dyDescent="0.25">
      <c r="A75" s="89"/>
      <c r="B75" s="7" t="s">
        <v>167</v>
      </c>
      <c r="C75" s="4" t="s">
        <v>134</v>
      </c>
      <c r="D75" s="10" t="s">
        <v>173</v>
      </c>
      <c r="E75" s="90">
        <v>6</v>
      </c>
      <c r="F75" s="90">
        <v>3478</v>
      </c>
      <c r="G75" s="90">
        <v>11129</v>
      </c>
      <c r="H75" s="91">
        <f t="shared" si="4"/>
        <v>3.1998274870615298</v>
      </c>
      <c r="I75" s="91" t="s">
        <v>213</v>
      </c>
      <c r="J75" s="65">
        <v>11.99</v>
      </c>
      <c r="K75" s="27">
        <f t="shared" si="5"/>
        <v>1077.3654416389613</v>
      </c>
      <c r="L75" s="92" t="s">
        <v>213</v>
      </c>
      <c r="M75" s="92" t="s">
        <v>233</v>
      </c>
      <c r="N75" s="17">
        <v>1.6</v>
      </c>
      <c r="O75" s="17"/>
      <c r="P75" s="17"/>
      <c r="Q75" s="92"/>
      <c r="R75" s="42" t="s">
        <v>303</v>
      </c>
    </row>
    <row r="76" spans="1:18" ht="36" customHeight="1" x14ac:dyDescent="0.25">
      <c r="A76" s="26"/>
      <c r="B76" s="7" t="s">
        <v>167</v>
      </c>
      <c r="C76" s="4" t="s">
        <v>292</v>
      </c>
      <c r="D76" s="10" t="s">
        <v>173</v>
      </c>
      <c r="E76" s="2">
        <v>7</v>
      </c>
      <c r="F76" s="2">
        <v>2600</v>
      </c>
      <c r="G76" s="2">
        <v>10400</v>
      </c>
      <c r="H76" s="15">
        <f t="shared" si="4"/>
        <v>4</v>
      </c>
      <c r="I76" s="15"/>
      <c r="J76" s="65">
        <v>14.24</v>
      </c>
      <c r="K76" s="27">
        <f t="shared" si="5"/>
        <v>1369.2307692307693</v>
      </c>
      <c r="L76" s="120" t="s">
        <v>213</v>
      </c>
      <c r="M76" s="120" t="s">
        <v>233</v>
      </c>
      <c r="N76" s="17">
        <v>1.2</v>
      </c>
      <c r="O76" s="17"/>
      <c r="P76" s="17"/>
      <c r="Q76" s="120"/>
      <c r="R76" s="37"/>
    </row>
    <row r="77" spans="1:18" ht="36" customHeight="1" x14ac:dyDescent="0.25">
      <c r="A77" s="117"/>
      <c r="B77" s="7" t="s">
        <v>167</v>
      </c>
      <c r="C77" s="3" t="s">
        <v>40</v>
      </c>
      <c r="D77" s="10" t="s">
        <v>173</v>
      </c>
      <c r="E77" s="118">
        <v>5</v>
      </c>
      <c r="F77" s="118">
        <v>2504</v>
      </c>
      <c r="G77" s="118">
        <v>6760</v>
      </c>
      <c r="H77" s="119">
        <f t="shared" si="4"/>
        <v>2.6996805111821085</v>
      </c>
      <c r="I77" s="119"/>
      <c r="J77" s="65">
        <v>11.21</v>
      </c>
      <c r="K77" s="27">
        <f t="shared" si="5"/>
        <v>1658.2840236686393</v>
      </c>
      <c r="L77" s="120" t="s">
        <v>213</v>
      </c>
      <c r="M77" s="120" t="s">
        <v>233</v>
      </c>
      <c r="N77" s="17">
        <v>1.2</v>
      </c>
      <c r="O77" s="17"/>
      <c r="P77" s="17"/>
      <c r="Q77" s="120"/>
      <c r="R77" s="115"/>
    </row>
    <row r="78" spans="1:18" ht="36" customHeight="1" x14ac:dyDescent="0.25">
      <c r="A78" s="26"/>
      <c r="B78" s="7" t="s">
        <v>167</v>
      </c>
      <c r="C78" s="4" t="s">
        <v>130</v>
      </c>
      <c r="D78" s="10" t="s">
        <v>173</v>
      </c>
      <c r="E78" s="2">
        <v>5</v>
      </c>
      <c r="F78" s="2">
        <v>2711</v>
      </c>
      <c r="G78" s="2">
        <v>6641</v>
      </c>
      <c r="H78" s="15">
        <f t="shared" si="4"/>
        <v>2.4496495758022871</v>
      </c>
      <c r="I78" s="15" t="s">
        <v>213</v>
      </c>
      <c r="J78" s="65">
        <v>10.824</v>
      </c>
      <c r="K78" s="27">
        <f t="shared" si="5"/>
        <v>1629.8750188224665</v>
      </c>
      <c r="L78" s="28" t="s">
        <v>213</v>
      </c>
      <c r="M78" s="28" t="s">
        <v>233</v>
      </c>
      <c r="N78" s="17">
        <v>1.2</v>
      </c>
      <c r="O78" s="17"/>
      <c r="P78" s="17"/>
      <c r="Q78" s="28"/>
      <c r="R78" s="110" t="s">
        <v>307</v>
      </c>
    </row>
    <row r="79" spans="1:18" ht="36" customHeight="1" x14ac:dyDescent="0.25">
      <c r="A79" s="26"/>
      <c r="B79" s="7" t="s">
        <v>167</v>
      </c>
      <c r="C79" s="4" t="s">
        <v>130</v>
      </c>
      <c r="D79" s="10" t="s">
        <v>173</v>
      </c>
      <c r="E79" s="2">
        <v>5</v>
      </c>
      <c r="F79" s="2">
        <v>2711</v>
      </c>
      <c r="G79" s="2">
        <v>6641</v>
      </c>
      <c r="H79" s="15">
        <f t="shared" si="4"/>
        <v>2.4496495758022871</v>
      </c>
      <c r="I79" s="15"/>
      <c r="J79" s="65">
        <v>9.84</v>
      </c>
      <c r="K79" s="27">
        <f t="shared" si="5"/>
        <v>1481.7045625658786</v>
      </c>
      <c r="L79" s="28" t="s">
        <v>213</v>
      </c>
      <c r="M79" s="28" t="s">
        <v>233</v>
      </c>
      <c r="N79" s="17">
        <v>1.2</v>
      </c>
      <c r="O79" s="17"/>
      <c r="P79" s="17"/>
      <c r="Q79" s="28"/>
      <c r="R79" s="115" t="s">
        <v>308</v>
      </c>
    </row>
    <row r="80" spans="1:18" ht="36" customHeight="1" x14ac:dyDescent="0.25">
      <c r="A80" s="100"/>
      <c r="B80" s="7" t="s">
        <v>167</v>
      </c>
      <c r="C80" s="4" t="s">
        <v>118</v>
      </c>
      <c r="D80" s="10" t="s">
        <v>173</v>
      </c>
      <c r="E80" s="101">
        <v>5</v>
      </c>
      <c r="F80" s="101">
        <v>2786</v>
      </c>
      <c r="G80" s="101">
        <v>5572</v>
      </c>
      <c r="H80" s="102">
        <f t="shared" si="4"/>
        <v>2</v>
      </c>
      <c r="I80" s="102"/>
      <c r="J80" s="65">
        <v>9.0299999999999994</v>
      </c>
      <c r="K80" s="27">
        <f t="shared" si="5"/>
        <v>1620.6030150753768</v>
      </c>
      <c r="L80" s="103" t="s">
        <v>213</v>
      </c>
      <c r="M80" s="103" t="s">
        <v>233</v>
      </c>
      <c r="N80" s="17">
        <v>1.2</v>
      </c>
      <c r="O80" s="17"/>
      <c r="P80" s="17"/>
      <c r="Q80" s="103"/>
      <c r="R80" s="115"/>
    </row>
    <row r="81" spans="1:24" ht="36" customHeight="1" x14ac:dyDescent="0.25">
      <c r="A81" s="26"/>
      <c r="B81" s="7" t="s">
        <v>167</v>
      </c>
      <c r="C81" s="3" t="s">
        <v>104</v>
      </c>
      <c r="D81" s="10" t="s">
        <v>173</v>
      </c>
      <c r="E81" s="2">
        <v>4</v>
      </c>
      <c r="F81" s="2">
        <v>5499</v>
      </c>
      <c r="G81" s="2">
        <v>12097</v>
      </c>
      <c r="H81" s="15">
        <f t="shared" si="4"/>
        <v>2.1998545190034551</v>
      </c>
      <c r="I81" s="15"/>
      <c r="J81" s="65">
        <v>8.19</v>
      </c>
      <c r="K81" s="27">
        <f t="shared" si="5"/>
        <v>677.0273621559063</v>
      </c>
      <c r="L81" s="16" t="s">
        <v>213</v>
      </c>
      <c r="M81" s="16" t="s">
        <v>233</v>
      </c>
      <c r="N81" s="17">
        <v>1.2</v>
      </c>
      <c r="O81" s="17"/>
      <c r="P81" s="17"/>
      <c r="Q81" s="16"/>
      <c r="R81" s="42" t="s">
        <v>275</v>
      </c>
    </row>
    <row r="82" spans="1:24" ht="36" customHeight="1" x14ac:dyDescent="0.25">
      <c r="A82" s="26"/>
      <c r="B82" s="7" t="s">
        <v>167</v>
      </c>
      <c r="C82" s="4" t="s">
        <v>115</v>
      </c>
      <c r="D82" s="10" t="s">
        <v>173</v>
      </c>
      <c r="E82" s="2">
        <v>5</v>
      </c>
      <c r="F82" s="2">
        <v>2641</v>
      </c>
      <c r="G82" s="2">
        <v>5282</v>
      </c>
      <c r="H82" s="15">
        <f t="shared" si="4"/>
        <v>2</v>
      </c>
      <c r="I82" s="15"/>
      <c r="J82" s="65">
        <v>7.32</v>
      </c>
      <c r="K82" s="27">
        <f t="shared" si="5"/>
        <v>1385.8386974630821</v>
      </c>
      <c r="L82" s="16" t="s">
        <v>213</v>
      </c>
      <c r="M82" s="16" t="s">
        <v>233</v>
      </c>
      <c r="N82" s="17">
        <v>1.2</v>
      </c>
      <c r="O82" s="17"/>
      <c r="P82" s="17"/>
      <c r="Q82" s="16"/>
      <c r="R82" s="115"/>
    </row>
    <row r="83" spans="1:24" ht="36" customHeight="1" x14ac:dyDescent="0.25">
      <c r="A83" s="26"/>
      <c r="B83" s="7" t="s">
        <v>167</v>
      </c>
      <c r="C83" s="4" t="s">
        <v>113</v>
      </c>
      <c r="D83" s="10" t="s">
        <v>173</v>
      </c>
      <c r="E83" s="2">
        <v>4</v>
      </c>
      <c r="F83" s="2">
        <v>2412</v>
      </c>
      <c r="G83" s="2">
        <v>4824</v>
      </c>
      <c r="H83" s="15">
        <f t="shared" si="4"/>
        <v>2</v>
      </c>
      <c r="I83" s="15"/>
      <c r="J83" s="65">
        <v>4.3899999999999997</v>
      </c>
      <c r="K83" s="27">
        <f t="shared" si="5"/>
        <v>910.03316749585395</v>
      </c>
      <c r="L83" s="16" t="s">
        <v>213</v>
      </c>
      <c r="M83" s="16" t="s">
        <v>233</v>
      </c>
      <c r="N83" s="17">
        <v>1.2</v>
      </c>
      <c r="O83" s="17"/>
      <c r="P83" s="17"/>
      <c r="Q83" s="16"/>
      <c r="R83" s="37"/>
    </row>
    <row r="84" spans="1:24" ht="36" customHeight="1" x14ac:dyDescent="0.25">
      <c r="A84" s="26"/>
      <c r="B84" s="7" t="s">
        <v>167</v>
      </c>
      <c r="C84" s="4" t="s">
        <v>134</v>
      </c>
      <c r="D84" s="10" t="s">
        <v>173</v>
      </c>
      <c r="E84" s="2">
        <v>6</v>
      </c>
      <c r="F84" s="2">
        <v>3478</v>
      </c>
      <c r="G84" s="2">
        <v>11129</v>
      </c>
      <c r="H84" s="15">
        <f t="shared" si="4"/>
        <v>3.1998274870615298</v>
      </c>
      <c r="I84" s="15"/>
      <c r="J84" s="65">
        <v>6.66</v>
      </c>
      <c r="K84" s="27">
        <f t="shared" si="5"/>
        <v>598.43651720729622</v>
      </c>
      <c r="L84" s="16" t="s">
        <v>213</v>
      </c>
      <c r="M84" s="16" t="s">
        <v>233</v>
      </c>
      <c r="N84" s="17">
        <v>1.1000000000000001</v>
      </c>
      <c r="O84" s="17"/>
      <c r="P84" s="17"/>
      <c r="Q84" s="16"/>
      <c r="R84" s="42" t="s">
        <v>304</v>
      </c>
    </row>
    <row r="85" spans="1:24" ht="36" customHeight="1" x14ac:dyDescent="0.25">
      <c r="A85" s="26"/>
      <c r="B85" s="7" t="s">
        <v>167</v>
      </c>
      <c r="C85" s="4" t="s">
        <v>133</v>
      </c>
      <c r="D85" s="10" t="s">
        <v>173</v>
      </c>
      <c r="E85" s="2">
        <v>5</v>
      </c>
      <c r="F85" s="2">
        <v>2567</v>
      </c>
      <c r="G85" s="2">
        <v>5134</v>
      </c>
      <c r="H85" s="15">
        <f t="shared" si="4"/>
        <v>2</v>
      </c>
      <c r="I85" s="15"/>
      <c r="J85" s="65">
        <v>8.64</v>
      </c>
      <c r="K85" s="27">
        <f t="shared" si="5"/>
        <v>1682.8983248928712</v>
      </c>
      <c r="L85" s="16" t="s">
        <v>213</v>
      </c>
      <c r="M85" s="16" t="s">
        <v>233</v>
      </c>
      <c r="N85" s="17">
        <v>1</v>
      </c>
      <c r="O85" s="17"/>
      <c r="P85" s="17"/>
      <c r="Q85" s="16"/>
      <c r="R85" s="115"/>
    </row>
    <row r="86" spans="1:24" ht="36" customHeight="1" x14ac:dyDescent="0.25">
      <c r="A86" s="26"/>
      <c r="B86" s="6" t="s">
        <v>168</v>
      </c>
      <c r="C86" s="3" t="s">
        <v>150</v>
      </c>
      <c r="D86" s="10" t="s">
        <v>173</v>
      </c>
      <c r="E86" s="2">
        <v>4</v>
      </c>
      <c r="F86" s="2">
        <v>2213</v>
      </c>
      <c r="G86" s="2">
        <v>4426</v>
      </c>
      <c r="H86" s="15">
        <f t="shared" si="4"/>
        <v>2</v>
      </c>
      <c r="I86" s="15"/>
      <c r="J86" s="65">
        <v>6.64</v>
      </c>
      <c r="K86" s="27">
        <f t="shared" si="5"/>
        <v>1500.225937641211</v>
      </c>
      <c r="L86" s="16" t="s">
        <v>214</v>
      </c>
      <c r="M86" s="16" t="s">
        <v>234</v>
      </c>
      <c r="N86" s="17">
        <v>1.1000000000000001</v>
      </c>
      <c r="O86" s="17"/>
      <c r="P86" s="17"/>
      <c r="Q86" s="16"/>
      <c r="R86" s="37"/>
    </row>
    <row r="87" spans="1:24" ht="36" customHeight="1" x14ac:dyDescent="0.25">
      <c r="A87" s="111"/>
      <c r="B87" s="6" t="s">
        <v>168</v>
      </c>
      <c r="C87" s="4" t="s">
        <v>151</v>
      </c>
      <c r="D87" s="10" t="s">
        <v>173</v>
      </c>
      <c r="E87" s="112">
        <v>4</v>
      </c>
      <c r="F87" s="112">
        <v>2503</v>
      </c>
      <c r="G87" s="112">
        <v>5006</v>
      </c>
      <c r="H87" s="113">
        <f t="shared" si="4"/>
        <v>2</v>
      </c>
      <c r="I87" s="113"/>
      <c r="J87" s="65">
        <v>7.71</v>
      </c>
      <c r="K87" s="27">
        <f t="shared" si="5"/>
        <v>1540.1518178186177</v>
      </c>
      <c r="L87" s="114" t="s">
        <v>214</v>
      </c>
      <c r="M87" s="114" t="s">
        <v>234</v>
      </c>
      <c r="N87" s="17">
        <v>1</v>
      </c>
      <c r="O87" s="17"/>
      <c r="P87" s="17"/>
      <c r="Q87" s="114"/>
      <c r="R87" s="110"/>
    </row>
    <row r="88" spans="1:24" ht="36" customHeight="1" x14ac:dyDescent="0.25">
      <c r="A88" s="26"/>
      <c r="B88" s="6" t="s">
        <v>168</v>
      </c>
      <c r="C88" s="3" t="s">
        <v>145</v>
      </c>
      <c r="D88" s="10" t="s">
        <v>173</v>
      </c>
      <c r="E88" s="2">
        <v>3</v>
      </c>
      <c r="F88" s="2">
        <v>2352</v>
      </c>
      <c r="G88" s="2">
        <v>4704</v>
      </c>
      <c r="H88" s="15">
        <f t="shared" si="4"/>
        <v>2</v>
      </c>
      <c r="I88" s="15"/>
      <c r="J88" s="65">
        <v>6.8</v>
      </c>
      <c r="K88" s="27">
        <f t="shared" si="5"/>
        <v>1445.5782312925169</v>
      </c>
      <c r="L88" s="16" t="s">
        <v>214</v>
      </c>
      <c r="M88" s="16" t="s">
        <v>234</v>
      </c>
      <c r="N88" s="17">
        <v>1</v>
      </c>
      <c r="O88" s="17"/>
      <c r="P88" s="17"/>
      <c r="Q88" s="16"/>
      <c r="R88" s="37"/>
    </row>
    <row r="89" spans="1:24" ht="15" customHeight="1" x14ac:dyDescent="0.25">
      <c r="A89" s="47" t="s">
        <v>250</v>
      </c>
      <c r="B89" s="48"/>
      <c r="C89" s="48"/>
      <c r="D89" s="48"/>
      <c r="E89" s="48"/>
      <c r="F89" s="48"/>
      <c r="G89" s="48"/>
      <c r="H89" s="48"/>
      <c r="I89" s="48"/>
      <c r="J89" s="77"/>
      <c r="K89" s="48"/>
      <c r="L89" s="48"/>
      <c r="M89" s="48"/>
      <c r="N89" s="48"/>
      <c r="O89" s="48"/>
      <c r="P89" s="48"/>
      <c r="Q89" s="48"/>
      <c r="R89" s="49"/>
    </row>
    <row r="90" spans="1:24" ht="15" customHeight="1" x14ac:dyDescent="0.25">
      <c r="A90" s="63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57" t="s">
        <v>251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63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75" t="s">
        <v>260</v>
      </c>
      <c r="S91" s="76"/>
      <c r="T91" s="76"/>
      <c r="U91" s="76"/>
      <c r="V91" s="76"/>
      <c r="W91" s="76"/>
      <c r="X91" s="76"/>
    </row>
    <row r="92" spans="1:24" ht="15" customHeight="1" x14ac:dyDescent="0.25">
      <c r="A92" s="63"/>
      <c r="B92" s="21"/>
      <c r="C92" s="21"/>
      <c r="D92" s="21"/>
      <c r="E92" s="21"/>
      <c r="F92" s="21"/>
      <c r="G92" s="21"/>
      <c r="H92" s="21"/>
      <c r="I92" s="21"/>
      <c r="J92" s="78"/>
      <c r="K92" s="21"/>
      <c r="L92" s="21"/>
      <c r="M92" s="21"/>
      <c r="N92" s="21"/>
      <c r="O92" s="21"/>
      <c r="P92" s="21"/>
      <c r="Q92" s="21"/>
      <c r="R92" s="93" t="s">
        <v>265</v>
      </c>
      <c r="S92" s="76"/>
      <c r="T92" s="76"/>
      <c r="U92" s="76"/>
      <c r="V92" s="76"/>
      <c r="W92" s="76"/>
      <c r="X92" s="76"/>
    </row>
    <row r="93" spans="1:24" x14ac:dyDescent="0.25">
      <c r="A93" s="74"/>
      <c r="B93" s="51"/>
      <c r="C93" s="51"/>
      <c r="D93" s="51"/>
      <c r="E93" s="51"/>
      <c r="F93" s="51"/>
      <c r="G93" s="51"/>
      <c r="H93" s="51"/>
      <c r="I93" s="51"/>
      <c r="J93" s="79"/>
      <c r="K93" s="51"/>
      <c r="L93" s="51"/>
      <c r="M93" s="51"/>
      <c r="N93" s="51"/>
      <c r="O93" s="51"/>
      <c r="P93" s="51"/>
      <c r="Q93" s="51"/>
      <c r="R93" s="75" t="s">
        <v>260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26"/>
      <c r="B94" s="21"/>
      <c r="C94" s="21"/>
      <c r="D94" s="21"/>
      <c r="E94" s="21"/>
      <c r="F94" s="21"/>
      <c r="G94" s="21"/>
      <c r="H94" s="21"/>
      <c r="I94" s="21"/>
      <c r="J94" s="78"/>
      <c r="K94" s="21"/>
      <c r="L94" s="21"/>
      <c r="M94" s="21"/>
      <c r="N94" s="21"/>
      <c r="O94" s="21"/>
      <c r="P94" s="21"/>
      <c r="Q94" s="21"/>
      <c r="R94" s="61" t="s">
        <v>262</v>
      </c>
      <c r="S94" s="16"/>
      <c r="T94" s="16"/>
      <c r="U94" s="16"/>
      <c r="V94" s="16"/>
      <c r="W94" s="16"/>
      <c r="X94" s="16"/>
    </row>
    <row r="95" spans="1:24" x14ac:dyDescent="0.25">
      <c r="A95" s="74"/>
      <c r="B95" s="51"/>
      <c r="C95" s="51"/>
      <c r="D95" s="51"/>
      <c r="E95" s="51"/>
      <c r="F95" s="51"/>
      <c r="G95" s="51"/>
      <c r="H95" s="51"/>
      <c r="I95" s="51"/>
      <c r="J95" s="79"/>
      <c r="K95" s="51"/>
      <c r="L95" s="51"/>
      <c r="M95" s="51"/>
      <c r="N95" s="51"/>
      <c r="O95" s="51"/>
      <c r="P95" s="51"/>
      <c r="Q95" s="51"/>
      <c r="R95" s="75" t="s">
        <v>260</v>
      </c>
      <c r="S95" s="16"/>
      <c r="T95" s="16"/>
      <c r="U95" s="16"/>
      <c r="V95" s="16"/>
      <c r="W95" s="16"/>
      <c r="X95" s="16"/>
    </row>
    <row r="96" spans="1:24" ht="15" customHeight="1" x14ac:dyDescent="0.25">
      <c r="A96" s="22"/>
      <c r="B96" s="21"/>
      <c r="C96" s="21"/>
      <c r="D96" s="21"/>
      <c r="E96" s="21"/>
      <c r="F96" s="21"/>
      <c r="G96" s="21"/>
      <c r="H96" s="21"/>
      <c r="I96" s="21"/>
      <c r="J96" s="80"/>
      <c r="K96" s="21"/>
      <c r="L96" s="21"/>
      <c r="M96" s="21"/>
      <c r="N96" s="21"/>
      <c r="O96" s="21"/>
      <c r="P96" s="21"/>
      <c r="Q96" s="21"/>
      <c r="R96" s="23" t="s">
        <v>254</v>
      </c>
      <c r="S96" s="16"/>
      <c r="T96" s="16"/>
      <c r="U96" s="16"/>
      <c r="V96" s="16"/>
      <c r="W96" s="16"/>
      <c r="X96" s="16"/>
    </row>
    <row r="97" spans="1:24" ht="15" customHeight="1" x14ac:dyDescent="0.25">
      <c r="A97" s="145" t="s">
        <v>252</v>
      </c>
      <c r="B97" s="52"/>
      <c r="C97" s="52"/>
      <c r="D97" s="52"/>
      <c r="E97" s="52"/>
      <c r="F97" s="52"/>
      <c r="G97" s="52"/>
      <c r="H97" s="52"/>
      <c r="I97" s="52"/>
      <c r="J97" s="52"/>
      <c r="K97" s="52"/>
      <c r="L97" s="52"/>
      <c r="M97" s="52"/>
      <c r="N97" s="52"/>
      <c r="O97" s="52"/>
      <c r="P97" s="52"/>
      <c r="Q97" s="52"/>
      <c r="R97" s="144" t="s">
        <v>253</v>
      </c>
      <c r="S97" s="18"/>
      <c r="T97" s="18"/>
      <c r="U97" s="18"/>
      <c r="V97" s="18"/>
      <c r="W97" s="16"/>
      <c r="X97" s="16"/>
    </row>
    <row r="98" spans="1:24" ht="15" customHeight="1" x14ac:dyDescent="0.25">
      <c r="A98" s="16"/>
      <c r="B98" s="16"/>
      <c r="C98" s="16"/>
      <c r="D98" s="16"/>
      <c r="E98" s="16"/>
      <c r="F98" s="16"/>
      <c r="G98" s="16"/>
      <c r="H98" s="17"/>
      <c r="I98" s="17"/>
      <c r="J98" s="81"/>
      <c r="K98" s="17"/>
      <c r="L98" s="16"/>
      <c r="M98" s="16"/>
      <c r="N98" s="17"/>
      <c r="O98" s="17"/>
      <c r="P98" s="17"/>
      <c r="Q98" s="16"/>
      <c r="R98" s="19"/>
      <c r="S98" s="16"/>
      <c r="T98" s="16"/>
      <c r="U98" s="16"/>
      <c r="V98" s="16"/>
      <c r="W98" s="16"/>
      <c r="X98" s="16"/>
    </row>
    <row r="99" spans="1:24" ht="15" customHeight="1" x14ac:dyDescent="0.25">
      <c r="A99" s="16"/>
      <c r="B99" s="16"/>
      <c r="C99" s="16"/>
      <c r="D99" s="16"/>
      <c r="E99" s="16"/>
      <c r="F99" s="16"/>
      <c r="G99" s="16"/>
      <c r="H99" s="17"/>
      <c r="I99" s="17"/>
      <c r="J99" s="81"/>
      <c r="K99" s="17"/>
      <c r="L99" s="16"/>
      <c r="M99" s="16"/>
      <c r="N99" s="17"/>
      <c r="O99" s="17"/>
      <c r="P99" s="17"/>
      <c r="Q99" s="16"/>
      <c r="R99" s="19"/>
      <c r="S99" s="16"/>
      <c r="T99" s="16"/>
      <c r="U99" s="16"/>
      <c r="V99" s="16"/>
      <c r="W99" s="16"/>
      <c r="X99" s="16"/>
    </row>
    <row r="100" spans="1:24" ht="15" customHeight="1" x14ac:dyDescent="0.25">
      <c r="A100" s="16"/>
      <c r="B100" s="16"/>
      <c r="C100" s="16"/>
      <c r="D100" s="16"/>
      <c r="E100" s="16"/>
      <c r="F100" s="16"/>
      <c r="G100" s="16"/>
      <c r="H100" s="17"/>
      <c r="I100" s="17"/>
      <c r="J100" s="81"/>
      <c r="K100" s="17"/>
      <c r="L100" s="16"/>
      <c r="M100" s="16"/>
      <c r="N100" s="17"/>
      <c r="O100" s="17"/>
      <c r="P100" s="17"/>
      <c r="Q100" s="16"/>
      <c r="R100" s="19"/>
      <c r="S100" s="16"/>
      <c r="T100" s="16"/>
      <c r="U100" s="16"/>
      <c r="V100" s="16"/>
      <c r="W100" s="16"/>
      <c r="X100" s="16"/>
    </row>
  </sheetData>
  <sortState xmlns:xlrd2="http://schemas.microsoft.com/office/spreadsheetml/2017/richdata2" ref="A3:R88">
    <sortCondition descending="1" ref="Q3:Q88"/>
    <sortCondition ref="L3:L88"/>
    <sortCondition descending="1" ref="N3:N88"/>
    <sortCondition descending="1" ref="J3:J88"/>
    <sortCondition ref="B3:B88" customList="火,水,風,光,暗"/>
    <sortCondition ref="G3:G88"/>
  </sortState>
  <mergeCells count="1">
    <mergeCell ref="A1:R1"/>
  </mergeCells>
  <hyperlinks>
    <hyperlink ref="R90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5"/>
  <sheetViews>
    <sheetView tabSelected="1" workbookViewId="0">
      <selection activeCell="P4" sqref="P4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321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10" t="s">
        <v>173</v>
      </c>
      <c r="E3" s="10" t="s">
        <v>1</v>
      </c>
      <c r="F3" s="118">
        <v>7</v>
      </c>
      <c r="G3" s="118">
        <v>6500</v>
      </c>
      <c r="H3" s="118">
        <v>18200</v>
      </c>
      <c r="I3" s="119">
        <f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>IFERROR(LEFT(N3,LEN(N3)-1) * M3 * 100 * VLOOKUP(J3,$U$3:$V$6,2),"")</f>
        <v>350</v>
      </c>
      <c r="P3" s="120">
        <f>IF(SUMIF(C:C, "=" &amp; C3, O:O) &gt; 0,SUMIF(C:C, "=" &amp; C3, O:O),"")</f>
        <v>700</v>
      </c>
      <c r="Q3" s="133">
        <f>IFERROR(O3/H3*100000,"")</f>
        <v>1923.0769230769231</v>
      </c>
      <c r="R3" s="133">
        <f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>H4/G4</f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>IFERROR(LEFT(N4,LEN(N4)-1) * M4 * 100 * VLOOKUP(J4,$U$3:$V$6,2),"")</f>
        <v>787.5</v>
      </c>
      <c r="P4" s="120">
        <f>IF(SUMIF(C:C, "=" &amp; C4, O:O) &gt; 0,SUMIF(C:C, "=" &amp; C4, O:O),"")</f>
        <v>2100</v>
      </c>
      <c r="Q4" s="133">
        <f>IFERROR(O4/H4*100000,"")</f>
        <v>5951.4812575574369</v>
      </c>
      <c r="R4" s="133">
        <f>IFERROR(P4/H4*100000,"")</f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>H5/G5</f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>IFERROR(LEFT(N5,LEN(N5)-1) * M5 * 100 * VLOOKUP(J5,$U$3:$V$6,2),"")</f>
        <v>1575</v>
      </c>
      <c r="P5" s="120">
        <f>IF(SUMIF(C:C, "=" &amp; C5, O:O) &gt; 0,SUMIF(C:C, "=" &amp; C5, O:O),"")</f>
        <v>1575</v>
      </c>
      <c r="Q5" s="133">
        <f>IFERROR(O5/H5*100000,"")</f>
        <v>10253.90625</v>
      </c>
      <c r="R5" s="133">
        <f>IFERROR(P5/H5*100000,"")</f>
        <v>10253.90625</v>
      </c>
      <c r="S5" s="115"/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>H6/G6</f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>IFERROR(LEFT(N6,LEN(N6)-1) * M6 * 100 * VLOOKUP(J6,$U$3:$V$6,2),"")</f>
        <v>1575</v>
      </c>
      <c r="P6" s="120">
        <f>IF(SUMIF(C:C, "=" &amp; C6, O:O) &gt; 0,SUMIF(C:C, "=" &amp; C6, O:O),"")</f>
        <v>1575</v>
      </c>
      <c r="Q6" s="133">
        <f>IFERROR(O6/H6*100000,"")</f>
        <v>10253.90625</v>
      </c>
      <c r="R6" s="133">
        <f>IFERROR(P6/H6*100000,"")</f>
        <v>10253.90625</v>
      </c>
      <c r="S6" s="115"/>
      <c r="U6" s="1" t="s">
        <v>191</v>
      </c>
      <c r="V6" s="1">
        <v>1</v>
      </c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>H7/G7</f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>IFERROR(LEFT(N7,LEN(N7)-1) * M7 * 100 * VLOOKUP(J7,$U$3:$V$6,2),"")</f>
        <v>1312.5</v>
      </c>
      <c r="P7" s="120">
        <f>IF(SUMIF(C:C, "=" &amp; C7, O:O) &gt; 0,SUMIF(C:C, "=" &amp; C7, O:O),"")</f>
        <v>1312.5</v>
      </c>
      <c r="Q7" s="133">
        <f>IFERROR(O7/H7*100000,"")</f>
        <v>9294.0093471179716</v>
      </c>
      <c r="R7" s="133">
        <f>IFERROR(P7/H7*100000,"")</f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>H8/G8</f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>IFERROR(LEFT(N8,LEN(N8)-1) * M8 * 100 * VLOOKUP(J8,$U$3:$V$6,2),"")</f>
        <v>1312.5</v>
      </c>
      <c r="P8" s="120">
        <f>IF(SUMIF(C:C, "=" &amp; C8, O:O) &gt; 0,SUMIF(C:C, "=" &amp; C8, O:O),"")</f>
        <v>1312.5</v>
      </c>
      <c r="Q8" s="133">
        <f>IFERROR(O8/H8*100000,"")</f>
        <v>9294.0093471179716</v>
      </c>
      <c r="R8" s="133">
        <f>IFERROR(P8/H8*100000,"")</f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>H9/G9</f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>IFERROR(LEFT(N9,LEN(N9)-1) * M9 * 100 * VLOOKUP(J9,$U$3:$V$6,2),"")</f>
        <v>1312.5</v>
      </c>
      <c r="P9" s="120">
        <f>IF(SUMIF(C:C, "=" &amp; C9, O:O) &gt; 0,SUMIF(C:C, "=" &amp; C9, O:O),"")</f>
        <v>1312.5</v>
      </c>
      <c r="Q9" s="133">
        <f>IFERROR(O9/H9*100000,"")</f>
        <v>9294.0093471179716</v>
      </c>
      <c r="R9" s="133">
        <f>IFERROR(P9/H9*100000,"")</f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>H10/G10</f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>IFERROR(LEFT(N10,LEN(N10)-1) * M10 * 100 * VLOOKUP(J10,$U$3:$V$6,2),"")</f>
        <v>1050</v>
      </c>
      <c r="P10" s="120">
        <f>IF(SUMIF(C:C, "=" &amp; C10, O:O) &gt; 0,SUMIF(C:C, "=" &amp; C10, O:O),"")</f>
        <v>1050</v>
      </c>
      <c r="Q10" s="133">
        <f>IFERROR(O10/H10*100000,"")</f>
        <v>8825.0126071608684</v>
      </c>
      <c r="R10" s="133">
        <f>IFERROR(P10/H10*100000,"")</f>
        <v>8825.0126071608684</v>
      </c>
      <c r="S10" s="115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>H11/G11</f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>IFERROR(LEFT(N11,LEN(N11)-1) * M11 * 100 * VLOOKUP(J11,$U$3:$V$6,2),"")</f>
        <v>1050</v>
      </c>
      <c r="P11" s="120">
        <f>IF(SUMIF(C:C, "=" &amp; C11, O:O) &gt; 0,SUMIF(C:C, "=" &amp; C11, O:O),"")</f>
        <v>1312.5</v>
      </c>
      <c r="Q11" s="133">
        <f>IFERROR(O11/H11*100000,"")</f>
        <v>7030.9361189232632</v>
      </c>
      <c r="R11" s="133">
        <f>IFERROR(P11/H11*100000,"")</f>
        <v>8788.6701486540769</v>
      </c>
      <c r="S11" s="115"/>
      <c r="T11" s="118"/>
      <c r="U11" s="118"/>
      <c r="V11" s="118"/>
      <c r="W11" s="118"/>
      <c r="X11" s="118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>H12/G12</f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>IFERROR(LEFT(N12,LEN(N12)-1) * M12 * 100 * VLOOKUP(J12,$U$3:$V$6,2),"")</f>
        <v>1050</v>
      </c>
      <c r="P12" s="120">
        <f>IF(SUMIF(C:C, "=" &amp; C12, O:O) &gt; 0,SUMIF(C:C, "=" &amp; C12, O:O),"")</f>
        <v>1050</v>
      </c>
      <c r="Q12" s="133">
        <f>IFERROR(O12/H12*100000,"")</f>
        <v>7690.0541965724333</v>
      </c>
      <c r="R12" s="133">
        <f>IFERROR(P12/H12*100000,"")</f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>H13/G13</f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>IFERROR(LEFT(N13,LEN(N13)-1) * M13 * 100 * VLOOKUP(J13,$U$3:$V$6,2),"")</f>
        <v>1050</v>
      </c>
      <c r="P13" s="120">
        <f>IF(SUMIF(C:C, "=" &amp; C13, O:O) &gt; 0,SUMIF(C:C, "=" &amp; C13, O:O),"")</f>
        <v>1050</v>
      </c>
      <c r="Q13" s="133">
        <f>IFERROR(O13/H13*100000,"")</f>
        <v>7641.3652572592973</v>
      </c>
      <c r="R13" s="133">
        <f>IFERROR(P13/H13*100000,"")</f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>H14/G14</f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VLOOKUP(J14,$U$3:$V$6,2),"") / 4</f>
        <v>328.125</v>
      </c>
      <c r="P14" s="120">
        <f>IF(SUMIF(C:C, "=" &amp; C14, O:O) &gt; 0,SUMIF(C:C, "=" &amp; C14, O:O),"")</f>
        <v>875</v>
      </c>
      <c r="Q14" s="133">
        <f>IFERROR(O14/H14*100000,"")</f>
        <v>2149.1026984542837</v>
      </c>
      <c r="R14" s="133">
        <f>IFERROR(P14/H14*100000,"")</f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>H15/G15</f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VLOOKUP(J15,$U$3:$V$6,2),"")</f>
        <v>525</v>
      </c>
      <c r="P15" s="120">
        <f>IF(SUMIF(C:C, "=" &amp; C15, O:O) &gt; 0,SUMIF(C:C, "=" &amp; C15, O:O),"")</f>
        <v>525</v>
      </c>
      <c r="Q15" s="133">
        <f>IFERROR(O15/H15*100000,"")</f>
        <v>5673.2223903177</v>
      </c>
      <c r="R15" s="133">
        <f>IFERROR(P15/H15*100000,"")</f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>H16/G16</f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VLOOKUP(J16,$U$3:$V$6,2),"")</f>
        <v>682.50000000000011</v>
      </c>
      <c r="P16" s="120">
        <f>IF(SUMIF(C:C, "=" &amp; C16, O:O) &gt; 0,SUMIF(C:C, "=" &amp; C16, O:O),"")</f>
        <v>682.50000000000011</v>
      </c>
      <c r="Q16" s="133">
        <f>IFERROR(O16/H16*100000,"")</f>
        <v>5641.8946846325543</v>
      </c>
      <c r="R16" s="133">
        <f>IFERROR(P16/H16*100000,"")</f>
        <v>5641.8946846325543</v>
      </c>
      <c r="S16" s="42" t="s">
        <v>276</v>
      </c>
    </row>
    <row r="17" spans="1:19" s="1" customFormat="1" ht="36" customHeight="1" x14ac:dyDescent="0.25">
      <c r="A17" s="117"/>
      <c r="B17" s="10" t="s">
        <v>166</v>
      </c>
      <c r="C17" s="3" t="s">
        <v>20</v>
      </c>
      <c r="D17" s="7" t="s">
        <v>181</v>
      </c>
      <c r="E17" s="10" t="s">
        <v>1</v>
      </c>
      <c r="F17" s="118">
        <v>3</v>
      </c>
      <c r="G17" s="118">
        <v>5840</v>
      </c>
      <c r="H17" s="118">
        <v>15768</v>
      </c>
      <c r="I17" s="119">
        <f>H17/G17</f>
        <v>2.7</v>
      </c>
      <c r="J17" s="139" t="s">
        <v>190</v>
      </c>
      <c r="K17" s="120"/>
      <c r="L17" s="120" t="s">
        <v>1</v>
      </c>
      <c r="M17" s="119">
        <v>0.15</v>
      </c>
      <c r="N17" s="120" t="s">
        <v>187</v>
      </c>
      <c r="O17" s="120">
        <f>IFERROR(LEFT(N17,LEN(N17)-1) * M17 * 100 * VLOOKUP(J17,$U$3:$V$6,2),"")</f>
        <v>787.5</v>
      </c>
      <c r="P17" s="120">
        <f>IF(SUMIF(C:C, "=" &amp; C17, O:O) &gt; 0,SUMIF(C:C, "=" &amp; C17, O:O),"")</f>
        <v>787.5</v>
      </c>
      <c r="Q17" s="133">
        <f>IFERROR(O17/H17*100000,"")</f>
        <v>4994.2922374429227</v>
      </c>
      <c r="R17" s="133">
        <f>IFERROR(P17/H17*100000,"")</f>
        <v>4994.2922374429227</v>
      </c>
      <c r="S17" s="115"/>
    </row>
    <row r="18" spans="1:19" s="1" customFormat="1" ht="36" customHeight="1" x14ac:dyDescent="0.25">
      <c r="A18" s="117"/>
      <c r="B18" s="7" t="s">
        <v>167</v>
      </c>
      <c r="C18" s="4" t="s">
        <v>124</v>
      </c>
      <c r="D18" s="7" t="s">
        <v>181</v>
      </c>
      <c r="E18" s="10" t="s">
        <v>1</v>
      </c>
      <c r="F18" s="118">
        <v>7</v>
      </c>
      <c r="G18" s="118">
        <v>3817</v>
      </c>
      <c r="H18" s="118">
        <v>15649</v>
      </c>
      <c r="I18" s="119">
        <f>H18/G18</f>
        <v>4.0998166099030655</v>
      </c>
      <c r="J18" s="139" t="s">
        <v>190</v>
      </c>
      <c r="K18" s="120"/>
      <c r="L18" s="120" t="s">
        <v>1</v>
      </c>
      <c r="M18" s="119">
        <v>0.2</v>
      </c>
      <c r="N18" s="120" t="s">
        <v>186</v>
      </c>
      <c r="O18" s="120">
        <f>IFERROR(LEFT(N18,LEN(N18)-1) * M18 * 100 * VLOOKUP(J18,$U$3:$V$6,2),"")</f>
        <v>700</v>
      </c>
      <c r="P18" s="120">
        <f>IF(SUMIF(C:C, "=" &amp; C18, O:O) &gt; 0,SUMIF(C:C, "=" &amp; C18, O:O),"")</f>
        <v>700</v>
      </c>
      <c r="Q18" s="133">
        <f>IFERROR(O18/H18*100000,"")</f>
        <v>4473.1292734360022</v>
      </c>
      <c r="R18" s="133">
        <f>IFERROR(P18/H18*100000,"")</f>
        <v>4473.1292734360022</v>
      </c>
      <c r="S18" s="115" t="s">
        <v>204</v>
      </c>
    </row>
    <row r="19" spans="1:19" s="1" customFormat="1" ht="36" customHeight="1" x14ac:dyDescent="0.25">
      <c r="A19" s="117"/>
      <c r="B19" s="7" t="s">
        <v>167</v>
      </c>
      <c r="C19" s="4" t="s">
        <v>122</v>
      </c>
      <c r="D19" s="7" t="s">
        <v>181</v>
      </c>
      <c r="E19" s="10" t="s">
        <v>1</v>
      </c>
      <c r="F19" s="118">
        <v>7</v>
      </c>
      <c r="G19" s="118">
        <v>6500</v>
      </c>
      <c r="H19" s="118">
        <v>18200</v>
      </c>
      <c r="I19" s="119">
        <f>H19/G19</f>
        <v>2.8</v>
      </c>
      <c r="J19" s="139" t="s">
        <v>190</v>
      </c>
      <c r="K19" s="120"/>
      <c r="L19" s="120" t="s">
        <v>1</v>
      </c>
      <c r="M19" s="119">
        <v>0.1</v>
      </c>
      <c r="N19" s="120" t="s">
        <v>186</v>
      </c>
      <c r="O19" s="120">
        <f>IFERROR(LEFT(N19,LEN(N19)-1) * M19 * 100 * VLOOKUP(J19,$U$3:$V$6,2),"")</f>
        <v>350</v>
      </c>
      <c r="P19" s="120">
        <f>IF(SUMIF(C:C, "=" &amp; C19, O:O) &gt; 0,SUMIF(C:C, "=" &amp; C19, O:O),"")</f>
        <v>700</v>
      </c>
      <c r="Q19" s="133">
        <f>IFERROR(O19/H19*100000,"")</f>
        <v>1923.0769230769231</v>
      </c>
      <c r="R19" s="133">
        <f>IFERROR(P19/H19*100000,"")</f>
        <v>3846.1538461538462</v>
      </c>
      <c r="S19" s="115" t="s">
        <v>289</v>
      </c>
    </row>
    <row r="20" spans="1:19" s="1" customFormat="1" ht="36" customHeight="1" x14ac:dyDescent="0.25">
      <c r="A20" s="117"/>
      <c r="B20" s="8" t="s">
        <v>169</v>
      </c>
      <c r="C20" s="4" t="s">
        <v>81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10305</v>
      </c>
      <c r="I20" s="119">
        <f>H20/G20</f>
        <v>2.6997642127325125</v>
      </c>
      <c r="J20" s="139" t="s">
        <v>190</v>
      </c>
      <c r="K20" s="120" t="s">
        <v>179</v>
      </c>
      <c r="L20" s="120" t="s">
        <v>17</v>
      </c>
      <c r="M20" s="119">
        <v>0.2</v>
      </c>
      <c r="N20" s="120" t="s">
        <v>187</v>
      </c>
      <c r="O20" s="120">
        <f>IFERROR(LEFT(N20,LEN(N20)-1) * M20 * 100 * VLOOKUP(J20,$U$3:$V$6,2),"")</f>
        <v>1050</v>
      </c>
      <c r="P20" s="120">
        <f>IF(SUMIF(C:C, "=" &amp; C20, O:O) &gt; 0,SUMIF(C:C, "=" &amp; C20, O:O),"")</f>
        <v>1050</v>
      </c>
      <c r="Q20" s="133">
        <f>IFERROR(O20/H20*100000,"")</f>
        <v>10189.228529839884</v>
      </c>
      <c r="R20" s="133">
        <f>IFERROR(P20/H20*100000,"")</f>
        <v>10189.228529839884</v>
      </c>
      <c r="S20" s="115"/>
    </row>
    <row r="21" spans="1:19" s="1" customFormat="1" ht="36" customHeight="1" x14ac:dyDescent="0.25">
      <c r="A21" s="117"/>
      <c r="B21" s="10" t="s">
        <v>166</v>
      </c>
      <c r="C21" s="4" t="s">
        <v>29</v>
      </c>
      <c r="D21" s="7" t="s">
        <v>181</v>
      </c>
      <c r="E21" s="10" t="s">
        <v>1</v>
      </c>
      <c r="F21" s="118">
        <v>6</v>
      </c>
      <c r="G21" s="118">
        <v>3817</v>
      </c>
      <c r="H21" s="118">
        <v>15268</v>
      </c>
      <c r="I21" s="119">
        <f>H21/G21</f>
        <v>4</v>
      </c>
      <c r="J21" s="139" t="s">
        <v>190</v>
      </c>
      <c r="K21" s="120"/>
      <c r="L21" s="120" t="s">
        <v>17</v>
      </c>
      <c r="M21" s="119">
        <v>0.25</v>
      </c>
      <c r="N21" s="120" t="s">
        <v>186</v>
      </c>
      <c r="O21" s="120">
        <f>IFERROR(LEFT(N21,LEN(N21)-1) * M21 * 100 * VLOOKUP(J21,$U$3:$V$6,2),"") / 4</f>
        <v>218.75</v>
      </c>
      <c r="P21" s="120">
        <f>IF(SUMIF(C:C, "=" &amp; C21, O:O) &gt; 0,SUMIF(C:C, "=" &amp; C21, O:O),"")</f>
        <v>875</v>
      </c>
      <c r="Q21" s="133">
        <f>IFERROR(O21/H21*100000,"")</f>
        <v>1432.7351323028556</v>
      </c>
      <c r="R21" s="133">
        <f>IFERROR(P21/H21*100000,"")</f>
        <v>5730.9405292114225</v>
      </c>
      <c r="S21" s="115" t="s">
        <v>193</v>
      </c>
    </row>
    <row r="22" spans="1:19" s="1" customFormat="1" ht="36" customHeight="1" x14ac:dyDescent="0.25">
      <c r="A22" s="117"/>
      <c r="B22" s="10" t="s">
        <v>166</v>
      </c>
      <c r="C22" s="4" t="s">
        <v>299</v>
      </c>
      <c r="D22" s="7" t="s">
        <v>181</v>
      </c>
      <c r="E22" s="10" t="s">
        <v>1</v>
      </c>
      <c r="F22" s="118">
        <v>6</v>
      </c>
      <c r="G22" s="118">
        <v>7734</v>
      </c>
      <c r="H22" s="118">
        <v>13147</v>
      </c>
      <c r="I22" s="119">
        <f>H22/G22</f>
        <v>1.6998965606413241</v>
      </c>
      <c r="J22" s="139" t="s">
        <v>190</v>
      </c>
      <c r="K22" s="120"/>
      <c r="L22" s="120" t="s">
        <v>300</v>
      </c>
      <c r="M22" s="43">
        <v>1</v>
      </c>
      <c r="N22" s="120" t="s">
        <v>187</v>
      </c>
      <c r="O22" s="120"/>
      <c r="P22" s="120"/>
      <c r="Q22" s="133"/>
      <c r="R22" s="133"/>
      <c r="S22" s="42" t="s">
        <v>301</v>
      </c>
    </row>
    <row r="23" spans="1:19" s="1" customFormat="1" ht="36" customHeight="1" x14ac:dyDescent="0.25">
      <c r="A23" s="117"/>
      <c r="B23" s="6" t="s">
        <v>168</v>
      </c>
      <c r="C23" s="4" t="s">
        <v>141</v>
      </c>
      <c r="D23" s="7" t="s">
        <v>181</v>
      </c>
      <c r="E23" s="9" t="s">
        <v>5</v>
      </c>
      <c r="F23" s="118">
        <v>5</v>
      </c>
      <c r="G23" s="118">
        <v>4367</v>
      </c>
      <c r="H23" s="118">
        <v>13232</v>
      </c>
      <c r="I23" s="119">
        <f>H23/G23</f>
        <v>3.0299977100984656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>IFERROR(LEFT(N23,LEN(N23)-1) * M23 * 100 * VLOOKUP(J23,$U$3:$V$6,2),"")</f>
        <v>1312.5</v>
      </c>
      <c r="P23" s="120">
        <f>IF(SUMIF(C:C, "=" &amp; C23, O:O) &gt; 0,SUMIF(C:C, "=" &amp; C23, O:O),"")</f>
        <v>2100</v>
      </c>
      <c r="Q23" s="133">
        <f>IFERROR(O23/H23*100000,"")</f>
        <v>9919.1354292623946</v>
      </c>
      <c r="R23" s="133">
        <f>IFERROR(P23/H23*100000,"")</f>
        <v>15870.616686819831</v>
      </c>
      <c r="S23" s="115"/>
    </row>
    <row r="24" spans="1:19" s="1" customFormat="1" ht="36" customHeight="1" x14ac:dyDescent="0.25">
      <c r="A24" s="117"/>
      <c r="B24" s="8" t="s">
        <v>169</v>
      </c>
      <c r="C24" s="4" t="s">
        <v>77</v>
      </c>
      <c r="D24" s="7" t="s">
        <v>181</v>
      </c>
      <c r="E24" s="9" t="s">
        <v>5</v>
      </c>
      <c r="F24" s="118">
        <v>4</v>
      </c>
      <c r="G24" s="118">
        <v>3756</v>
      </c>
      <c r="H24" s="118">
        <v>13221</v>
      </c>
      <c r="I24" s="119">
        <f>H24/G24</f>
        <v>3.519968051118211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>IFERROR(LEFT(N24,LEN(N24)-1) * M24 * 100 * VLOOKUP(J24,$U$3:$V$6,2),"")</f>
        <v>1312.5</v>
      </c>
      <c r="P24" s="120">
        <f>IF(SUMIF(C:C, "=" &amp; C24, O:O) &gt; 0,SUMIF(C:C, "=" &amp; C24, O:O),"")</f>
        <v>1312.5</v>
      </c>
      <c r="Q24" s="133">
        <f>IFERROR(O24/H24*100000,"")</f>
        <v>9927.3882459723172</v>
      </c>
      <c r="R24" s="133">
        <f>IFERROR(P24/H24*100000,"")</f>
        <v>9927.3882459723172</v>
      </c>
      <c r="S24" s="115"/>
    </row>
    <row r="25" spans="1:19" s="1" customFormat="1" ht="36" customHeight="1" x14ac:dyDescent="0.25">
      <c r="A25" s="117"/>
      <c r="B25" s="7" t="s">
        <v>167</v>
      </c>
      <c r="C25" s="4" t="s">
        <v>107</v>
      </c>
      <c r="D25" s="7" t="s">
        <v>181</v>
      </c>
      <c r="E25" s="9" t="s">
        <v>5</v>
      </c>
      <c r="F25" s="118">
        <v>4</v>
      </c>
      <c r="G25" s="118">
        <v>4367</v>
      </c>
      <c r="H25" s="118">
        <v>13232</v>
      </c>
      <c r="I25" s="119">
        <f>H25/G25</f>
        <v>3.0299977100984656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>IFERROR(LEFT(N25,LEN(N25)-1) * M25 * 100 * VLOOKUP(J25,$U$3:$V$6,2),"")</f>
        <v>1312.5</v>
      </c>
      <c r="P25" s="120">
        <f>IF(SUMIF(C:C, "=" &amp; C25, O:O) &gt; 0,SUMIF(C:C, "=" &amp; C25, O:O),"")</f>
        <v>1312.5</v>
      </c>
      <c r="Q25" s="133">
        <f>IFERROR(O25/H25*100000,"")</f>
        <v>9919.1354292623946</v>
      </c>
      <c r="R25" s="133">
        <f>IFERROR(P25/H25*100000,"")</f>
        <v>9919.1354292623946</v>
      </c>
      <c r="S25" s="115"/>
    </row>
    <row r="26" spans="1:19" s="1" customFormat="1" ht="36" customHeight="1" x14ac:dyDescent="0.25">
      <c r="A26" s="117"/>
      <c r="B26" s="10" t="s">
        <v>166</v>
      </c>
      <c r="C26" s="4" t="s">
        <v>11</v>
      </c>
      <c r="D26" s="7" t="s">
        <v>181</v>
      </c>
      <c r="E26" s="9" t="s">
        <v>5</v>
      </c>
      <c r="F26" s="118">
        <v>4</v>
      </c>
      <c r="G26" s="118">
        <v>9154</v>
      </c>
      <c r="H26" s="118">
        <v>13273</v>
      </c>
      <c r="I26" s="119">
        <f>H26/G26</f>
        <v>1.4499672274415556</v>
      </c>
      <c r="J26" s="139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>IFERROR(LEFT(N26,LEN(N26)-1) * M26 * 100 * VLOOKUP(J26,$U$3:$V$6,2),"")</f>
        <v>1312.5</v>
      </c>
      <c r="P26" s="120">
        <f>IF(SUMIF(C:C, "=" &amp; C26, O:O) &gt; 0,SUMIF(C:C, "=" &amp; C26, O:O),"")</f>
        <v>1312.5</v>
      </c>
      <c r="Q26" s="133">
        <f>IFERROR(O26/H26*100000,"")</f>
        <v>9888.4954418744819</v>
      </c>
      <c r="R26" s="133">
        <f>IFERROR(P26/H26*100000,"")</f>
        <v>9888.4954418744819</v>
      </c>
      <c r="S26" s="115"/>
    </row>
    <row r="27" spans="1:19" s="1" customFormat="1" ht="36" customHeight="1" x14ac:dyDescent="0.25">
      <c r="A27" s="117"/>
      <c r="B27" s="8" t="s">
        <v>169</v>
      </c>
      <c r="C27" s="4" t="s">
        <v>75</v>
      </c>
      <c r="D27" s="7" t="s">
        <v>181</v>
      </c>
      <c r="E27" s="9" t="s">
        <v>5</v>
      </c>
      <c r="F27" s="118">
        <v>3</v>
      </c>
      <c r="G27" s="118">
        <v>8534</v>
      </c>
      <c r="H27" s="118">
        <v>11947</v>
      </c>
      <c r="I27" s="119">
        <f>H27/G27</f>
        <v>1.399929692992735</v>
      </c>
      <c r="J27" s="139" t="s">
        <v>190</v>
      </c>
      <c r="K27" s="120"/>
      <c r="L27" s="120" t="s">
        <v>5</v>
      </c>
      <c r="M27" s="119">
        <v>0.2</v>
      </c>
      <c r="N27" s="120" t="s">
        <v>187</v>
      </c>
      <c r="O27" s="120">
        <f>IFERROR(LEFT(N27,LEN(N27)-1) * M27 * 100 * VLOOKUP(J27,$U$3:$V$6,2),"")</f>
        <v>1050</v>
      </c>
      <c r="P27" s="120">
        <f>IF(SUMIF(C:C, "=" &amp; C27, O:O) &gt; 0,SUMIF(C:C, "=" &amp; C27, O:O),"")</f>
        <v>1050</v>
      </c>
      <c r="Q27" s="133">
        <f>IFERROR(O27/H27*100000,"")</f>
        <v>8788.8172763036746</v>
      </c>
      <c r="R27" s="133">
        <f>IFERROR(P27/H27*100000,"")</f>
        <v>8788.8172763036746</v>
      </c>
      <c r="S27" s="115"/>
    </row>
    <row r="28" spans="1:19" s="1" customFormat="1" ht="36" customHeight="1" x14ac:dyDescent="0.25">
      <c r="A28" s="117"/>
      <c r="B28" s="9" t="s">
        <v>170</v>
      </c>
      <c r="C28" s="4" t="s">
        <v>72</v>
      </c>
      <c r="D28" s="7" t="s">
        <v>181</v>
      </c>
      <c r="E28" s="9" t="s">
        <v>5</v>
      </c>
      <c r="F28" s="118">
        <v>5</v>
      </c>
      <c r="G28" s="118">
        <v>4800</v>
      </c>
      <c r="H28" s="118">
        <v>15840</v>
      </c>
      <c r="I28" s="119">
        <f>H28/G28</f>
        <v>3.3</v>
      </c>
      <c r="J28" s="139" t="s">
        <v>190</v>
      </c>
      <c r="K28" s="120"/>
      <c r="L28" s="120" t="s">
        <v>5</v>
      </c>
      <c r="M28" s="119">
        <v>0.25</v>
      </c>
      <c r="N28" s="120" t="s">
        <v>187</v>
      </c>
      <c r="O28" s="120">
        <f>IFERROR(LEFT(N28,LEN(N28)-1) * M28 * 100 * VLOOKUP(J28,$U$3:$V$6,2),"")</f>
        <v>1312.5</v>
      </c>
      <c r="P28" s="120">
        <f>IF(SUMIF(C:C, "=" &amp; C28, O:O) &gt; 0,SUMIF(C:C, "=" &amp; C28, O:O),"")</f>
        <v>1312.5</v>
      </c>
      <c r="Q28" s="133">
        <f>IFERROR(O28/H28*100000,"")</f>
        <v>8285.984848484848</v>
      </c>
      <c r="R28" s="133">
        <f>IFERROR(P28/H28*100000,"")</f>
        <v>8285.984848484848</v>
      </c>
      <c r="S28" s="115"/>
    </row>
    <row r="29" spans="1:19" s="1" customFormat="1" ht="36" customHeight="1" x14ac:dyDescent="0.25">
      <c r="A29" s="117"/>
      <c r="B29" s="10" t="s">
        <v>166</v>
      </c>
      <c r="C29" s="4" t="s">
        <v>12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>H29/G29</f>
        <v>1.3999737979824447</v>
      </c>
      <c r="J29" s="139" t="s">
        <v>190</v>
      </c>
      <c r="K29" s="28"/>
      <c r="L29" s="120" t="s">
        <v>5</v>
      </c>
      <c r="M29" s="119">
        <v>0.15</v>
      </c>
      <c r="N29" s="120" t="s">
        <v>187</v>
      </c>
      <c r="O29" s="120">
        <f>IFERROR(LEFT(N29,LEN(N29)-1) * M29 * 100 * VLOOKUP(J29,$U$3:$V$6,2),"")</f>
        <v>787.5</v>
      </c>
      <c r="P29" s="120">
        <f>IF(SUMIF(C:C, "=" &amp; C29, O:O) &gt; 0,SUMIF(C:C, "=" &amp; C29, O:O),"")</f>
        <v>787.5</v>
      </c>
      <c r="Q29" s="133">
        <f>IFERROR(O29/H29*100000,"")</f>
        <v>7369.4553621560926</v>
      </c>
      <c r="R29" s="133">
        <f>IFERROR(P29/H29*100000,"")</f>
        <v>7369.4553621560926</v>
      </c>
      <c r="S29" s="115"/>
    </row>
    <row r="30" spans="1:19" s="1" customFormat="1" ht="36" customHeight="1" x14ac:dyDescent="0.25">
      <c r="A30" s="117"/>
      <c r="B30" s="9" t="s">
        <v>170</v>
      </c>
      <c r="C30" s="3" t="s">
        <v>48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>H30/G30</f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>IFERROR(LEFT(N30,LEN(N30)-1) * M30 * 100 * VLOOKUP(J30,$U$3:$V$6,2),"")</f>
        <v>787.5</v>
      </c>
      <c r="P30" s="120">
        <f>IF(SUMIF(C:C, "=" &amp; C30, O:O) &gt; 0,SUMIF(C:C, "=" &amp; C30, O:O),"")</f>
        <v>787.5</v>
      </c>
      <c r="Q30" s="133">
        <f>IFERROR(O30/H30*100000,"")</f>
        <v>7369.4553621560926</v>
      </c>
      <c r="R30" s="133">
        <f>IFERROR(P30/H30*100000,"")</f>
        <v>7369.4553621560926</v>
      </c>
      <c r="S30" s="115"/>
    </row>
    <row r="31" spans="1:19" s="1" customFormat="1" ht="36" customHeight="1" x14ac:dyDescent="0.25">
      <c r="A31" s="117"/>
      <c r="B31" s="7" t="s">
        <v>167</v>
      </c>
      <c r="C31" s="4" t="s">
        <v>116</v>
      </c>
      <c r="D31" s="7" t="s">
        <v>181</v>
      </c>
      <c r="E31" s="9" t="s">
        <v>5</v>
      </c>
      <c r="F31" s="118">
        <v>3</v>
      </c>
      <c r="G31" s="118">
        <v>7633</v>
      </c>
      <c r="H31" s="118">
        <v>10686</v>
      </c>
      <c r="I31" s="119">
        <f>H31/G31</f>
        <v>1.3999737979824447</v>
      </c>
      <c r="J31" s="139" t="s">
        <v>190</v>
      </c>
      <c r="K31" s="120"/>
      <c r="L31" s="120" t="s">
        <v>5</v>
      </c>
      <c r="M31" s="119">
        <v>0.15</v>
      </c>
      <c r="N31" s="120" t="s">
        <v>187</v>
      </c>
      <c r="O31" s="120">
        <f>IFERROR(LEFT(N31,LEN(N31)-1) * M31 * 100 * VLOOKUP(J31,$U$3:$V$6,2),"")</f>
        <v>787.5</v>
      </c>
      <c r="P31" s="120">
        <f>IF(SUMIF(C:C, "=" &amp; C31, O:O) &gt; 0,SUMIF(C:C, "=" &amp; C31, O:O),"")</f>
        <v>787.5</v>
      </c>
      <c r="Q31" s="133">
        <f>IFERROR(O31/H31*100000,"")</f>
        <v>7369.4553621560926</v>
      </c>
      <c r="R31" s="133">
        <f>IFERROR(P31/H31*100000,"")</f>
        <v>7369.4553621560926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29</v>
      </c>
      <c r="D32" s="7" t="s">
        <v>181</v>
      </c>
      <c r="E32" s="9" t="s">
        <v>5</v>
      </c>
      <c r="F32" s="118">
        <v>6</v>
      </c>
      <c r="G32" s="118">
        <v>3817</v>
      </c>
      <c r="H32" s="118">
        <v>15268</v>
      </c>
      <c r="I32" s="119">
        <f>H32/G32</f>
        <v>4</v>
      </c>
      <c r="J32" s="139" t="s">
        <v>190</v>
      </c>
      <c r="K32" s="120"/>
      <c r="L32" s="120" t="s">
        <v>5</v>
      </c>
      <c r="M32" s="119">
        <v>0.25</v>
      </c>
      <c r="N32" s="120" t="s">
        <v>187</v>
      </c>
      <c r="O32" s="120">
        <f>IFERROR(LEFT(N32,LEN(N32)-1) * M32 * 100 * VLOOKUP(J32,$U$3:$V$6,2),"") / 4</f>
        <v>328.125</v>
      </c>
      <c r="P32" s="120">
        <f>IF(SUMIF(C:C, "=" &amp; C32, O:O) &gt; 0,SUMIF(C:C, "=" &amp; C32, O:O),"")</f>
        <v>875</v>
      </c>
      <c r="Q32" s="133">
        <f>IFERROR(O32/H32*100000,"")</f>
        <v>2149.1026984542837</v>
      </c>
      <c r="R32" s="133">
        <f>IFERROR(P32/H32*100000,"")</f>
        <v>5730.9405292114225</v>
      </c>
      <c r="S32" s="115" t="s">
        <v>193</v>
      </c>
    </row>
    <row r="33" spans="1:19" s="1" customFormat="1" ht="36" customHeight="1" x14ac:dyDescent="0.25">
      <c r="A33" s="117"/>
      <c r="B33" s="10" t="s">
        <v>166</v>
      </c>
      <c r="C33" s="4" t="s">
        <v>35</v>
      </c>
      <c r="D33" s="7" t="s">
        <v>181</v>
      </c>
      <c r="E33" s="9" t="s">
        <v>5</v>
      </c>
      <c r="F33" s="118">
        <v>4</v>
      </c>
      <c r="G33" s="118">
        <v>10894</v>
      </c>
      <c r="H33" s="118">
        <v>12528</v>
      </c>
      <c r="I33" s="119">
        <f>H33/G33</f>
        <v>1.1499908206352121</v>
      </c>
      <c r="J33" s="139" t="s">
        <v>190</v>
      </c>
      <c r="K33" s="120"/>
      <c r="L33" s="120" t="s">
        <v>5</v>
      </c>
      <c r="M33" s="119">
        <v>0.1</v>
      </c>
      <c r="N33" s="120" t="s">
        <v>187</v>
      </c>
      <c r="O33" s="120">
        <f>IFERROR(LEFT(N33,LEN(N33)-1) * M33 * 100 * VLOOKUP(J33,$U$3:$V$6,2),"")</f>
        <v>525</v>
      </c>
      <c r="P33" s="120">
        <f>IF(SUMIF(C:C, "=" &amp; C33, O:O) &gt; 0,SUMIF(C:C, "=" &amp; C33, O:O),"")</f>
        <v>525</v>
      </c>
      <c r="Q33" s="133">
        <f>IFERROR(O33/H33*100000,"")</f>
        <v>4190.6130268199231</v>
      </c>
      <c r="R33" s="133">
        <f>IFERROR(P33/H33*100000,"")</f>
        <v>4190.6130268199231</v>
      </c>
      <c r="S33" s="115"/>
    </row>
    <row r="34" spans="1:19" s="1" customFormat="1" ht="36" customHeight="1" x14ac:dyDescent="0.25">
      <c r="A34" s="117"/>
      <c r="B34" s="10" t="s">
        <v>166</v>
      </c>
      <c r="C34" s="4" t="s">
        <v>9</v>
      </c>
      <c r="D34" s="8" t="s">
        <v>177</v>
      </c>
      <c r="E34" s="9" t="s">
        <v>5</v>
      </c>
      <c r="F34" s="118">
        <v>5</v>
      </c>
      <c r="G34" s="118">
        <v>5916</v>
      </c>
      <c r="H34" s="118">
        <v>11536</v>
      </c>
      <c r="I34" s="119">
        <f>H34/G34</f>
        <v>1.9499661933739012</v>
      </c>
      <c r="J34" s="139" t="s">
        <v>190</v>
      </c>
      <c r="K34" s="120"/>
      <c r="L34" s="120" t="s">
        <v>5</v>
      </c>
      <c r="M34" s="119">
        <v>0.1</v>
      </c>
      <c r="N34" s="120" t="s">
        <v>196</v>
      </c>
      <c r="O34" s="120">
        <f>IFERROR(LEFT(N34,LEN(N34)-1) * M34 * 100 * VLOOKUP(J34,$U$3:$V$6,2),"")</f>
        <v>175</v>
      </c>
      <c r="P34" s="120">
        <f>IF(SUMIF(C:C, "=" &amp; C34, O:O) &gt; 0,SUMIF(C:C, "=" &amp; C34, O:O),"")</f>
        <v>175</v>
      </c>
      <c r="Q34" s="133">
        <f>IFERROR(O34/H34*100000,"")</f>
        <v>1516.990291262136</v>
      </c>
      <c r="R34" s="133">
        <f>IFERROR(P34/H34*100000,"")</f>
        <v>1516.990291262136</v>
      </c>
      <c r="S34" s="115"/>
    </row>
    <row r="35" spans="1:19" s="1" customFormat="1" ht="36" customHeight="1" x14ac:dyDescent="0.25">
      <c r="A35" s="117"/>
      <c r="B35" s="9" t="s">
        <v>170</v>
      </c>
      <c r="C35" s="4" t="s">
        <v>54</v>
      </c>
      <c r="D35" s="7" t="s">
        <v>181</v>
      </c>
      <c r="E35" s="9" t="s">
        <v>5</v>
      </c>
      <c r="F35" s="118">
        <v>3</v>
      </c>
      <c r="G35" s="118">
        <v>2920</v>
      </c>
      <c r="H35" s="118">
        <v>7008</v>
      </c>
      <c r="I35" s="119">
        <f>H35/G35</f>
        <v>2.4</v>
      </c>
      <c r="J35" s="139" t="s">
        <v>190</v>
      </c>
      <c r="K35" s="120"/>
      <c r="L35" s="120" t="s">
        <v>183</v>
      </c>
      <c r="M35" s="119">
        <v>0.3</v>
      </c>
      <c r="N35" s="120"/>
      <c r="O35" s="120" t="str">
        <f>IFERROR(LEFT(N35,LEN(N35)-1) * M35 * 100 * VLOOKUP(J35,$U$3:$V$6,2),"")</f>
        <v/>
      </c>
      <c r="P35" s="120" t="str">
        <f>IF(SUMIF(C:C, "=" &amp; C35, O:O) &gt; 0,SUMIF(C:C, "=" &amp; C35, O:O),"")</f>
        <v/>
      </c>
      <c r="Q35" s="133" t="str">
        <f>IFERROR(O35/H35*100000,"")</f>
        <v/>
      </c>
      <c r="R35" s="133" t="str">
        <f>IFERROR(P35/H35*100000,"")</f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>H36/G36</f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>IFERROR(LEFT(N36,LEN(N36)-1) * M36 * 100 * VLOOKUP(J36,$U$3:$V$6,2),"")</f>
        <v/>
      </c>
      <c r="P36" s="120">
        <f>IF(SUMIF(C:C, "=" &amp; C36, O:O) &gt; 0,SUMIF(C:C, "=" &amp; C36, O:O),"")</f>
        <v>525</v>
      </c>
      <c r="Q36" s="133" t="str">
        <f>IFERROR(O36/H36*100000,"")</f>
        <v/>
      </c>
      <c r="R36" s="133">
        <f>IFERROR(P36/H36*100000,"")</f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3" t="s">
        <v>20</v>
      </c>
      <c r="D37" s="7" t="s">
        <v>181</v>
      </c>
      <c r="E37" s="9" t="s">
        <v>5</v>
      </c>
      <c r="F37" s="118">
        <v>3</v>
      </c>
      <c r="G37" s="118">
        <v>5840</v>
      </c>
      <c r="H37" s="118">
        <v>6424</v>
      </c>
      <c r="I37" s="119">
        <f>H37/G37</f>
        <v>1.1000000000000001</v>
      </c>
      <c r="J37" s="139" t="s">
        <v>190</v>
      </c>
      <c r="K37" s="120"/>
      <c r="L37" s="120" t="s">
        <v>183</v>
      </c>
      <c r="M37" s="119">
        <v>0.2</v>
      </c>
      <c r="N37" s="120"/>
      <c r="O37" s="120" t="str">
        <f>IFERROR(LEFT(N37,LEN(N37)-1) * M37 * 100 * VLOOKUP(J37,$U$3:$V$6,2),"")</f>
        <v/>
      </c>
      <c r="P37" s="120"/>
      <c r="Q37" s="133"/>
      <c r="R37" s="133"/>
      <c r="S37" s="115"/>
    </row>
    <row r="38" spans="1:19" s="1" customFormat="1" ht="36" customHeight="1" x14ac:dyDescent="0.25">
      <c r="A38" s="117"/>
      <c r="B38" s="10" t="s">
        <v>166</v>
      </c>
      <c r="C38" s="4" t="s">
        <v>29</v>
      </c>
      <c r="D38" s="7" t="s">
        <v>181</v>
      </c>
      <c r="E38" s="9" t="s">
        <v>5</v>
      </c>
      <c r="F38" s="118">
        <v>6</v>
      </c>
      <c r="G38" s="118">
        <v>3817</v>
      </c>
      <c r="H38" s="118">
        <v>15268</v>
      </c>
      <c r="I38" s="119">
        <f>H38/G38</f>
        <v>4</v>
      </c>
      <c r="J38" s="139" t="s">
        <v>190</v>
      </c>
      <c r="K38" s="120"/>
      <c r="L38" s="120" t="s">
        <v>194</v>
      </c>
      <c r="M38" s="119">
        <v>0.15</v>
      </c>
      <c r="N38" s="120"/>
      <c r="O38" s="120" t="str">
        <f>IFERROR(LEFT(N38,LEN(N38)-1) * M38 * 100 * VLOOKUP(J38,$U$3:$V$6,2),"")</f>
        <v/>
      </c>
      <c r="P38" s="120">
        <f>IF(SUMIF(C:C, "=" &amp; C38, O:O) &gt; 0,SUMIF(C:C, "=" &amp; C38, O:O),"")</f>
        <v>875</v>
      </c>
      <c r="Q38" s="133" t="str">
        <f>IFERROR(O38/H38*100000,"")</f>
        <v/>
      </c>
      <c r="R38" s="133">
        <f>IFERROR(P38/H38*100000,"")</f>
        <v>5730.9405292114225</v>
      </c>
      <c r="S38" s="42" t="s">
        <v>256</v>
      </c>
    </row>
    <row r="39" spans="1:19" s="1" customFormat="1" ht="36" customHeight="1" x14ac:dyDescent="0.25">
      <c r="A39" s="117"/>
      <c r="B39" s="8" t="s">
        <v>169</v>
      </c>
      <c r="C39" s="3" t="s">
        <v>295</v>
      </c>
      <c r="D39" s="7" t="s">
        <v>181</v>
      </c>
      <c r="E39" s="7" t="s">
        <v>288</v>
      </c>
      <c r="F39" s="118">
        <v>7</v>
      </c>
      <c r="G39" s="118">
        <v>4513</v>
      </c>
      <c r="H39" s="118">
        <v>17145</v>
      </c>
      <c r="I39" s="119">
        <f>H39/G39</f>
        <v>3.7990250387768669</v>
      </c>
      <c r="J39" s="140" t="s">
        <v>190</v>
      </c>
      <c r="K39" s="65"/>
      <c r="L39" s="27" t="s">
        <v>24</v>
      </c>
      <c r="M39" s="66">
        <v>5</v>
      </c>
      <c r="N39" s="120"/>
      <c r="O39" s="120"/>
      <c r="P39" s="120" t="str">
        <f>IF(SUMIF(C:C, "=" &amp; C39, O:O) &gt; 0,SUMIF(C:C, "=" &amp; C39, O:O),"")</f>
        <v/>
      </c>
      <c r="Q39" s="133"/>
      <c r="R39" s="133" t="str">
        <f>IFERROR(P39/H39*100000,"")</f>
        <v/>
      </c>
      <c r="S39" s="42"/>
    </row>
    <row r="40" spans="1:19" s="1" customFormat="1" ht="36" customHeight="1" x14ac:dyDescent="0.25">
      <c r="A40" s="117"/>
      <c r="B40" s="6" t="s">
        <v>168</v>
      </c>
      <c r="C40" s="4" t="s">
        <v>142</v>
      </c>
      <c r="D40" s="7" t="s">
        <v>181</v>
      </c>
      <c r="E40" s="7" t="s">
        <v>288</v>
      </c>
      <c r="F40" s="118">
        <v>6</v>
      </c>
      <c r="G40" s="118">
        <v>3636</v>
      </c>
      <c r="H40" s="118">
        <v>12726</v>
      </c>
      <c r="I40" s="119">
        <f>H40/G40</f>
        <v>3.5</v>
      </c>
      <c r="J40" s="139" t="s">
        <v>190</v>
      </c>
      <c r="K40" s="120"/>
      <c r="L40" s="120" t="s">
        <v>24</v>
      </c>
      <c r="M40" s="43">
        <v>2</v>
      </c>
      <c r="N40" s="120"/>
      <c r="O40" s="120" t="str">
        <f>IFERROR(LEFT(N40,LEN(N40)-1) * M40 * 100 * VLOOKUP(J40,$U$3:$V$6,2),"")</f>
        <v/>
      </c>
      <c r="P40" s="120" t="str">
        <f>IF(SUMIF(C:C, "=" &amp; C40, O:O) &gt; 0,SUMIF(C:C, "=" &amp; C40, O:O),"")</f>
        <v/>
      </c>
      <c r="Q40" s="133" t="str">
        <f>IFERROR(O40/H40*100000,"")</f>
        <v/>
      </c>
      <c r="R40" s="133" t="str">
        <f>IFERROR(P40/H40*100000,"")</f>
        <v/>
      </c>
      <c r="S40" s="115"/>
    </row>
    <row r="41" spans="1:19" s="1" customFormat="1" ht="36" customHeight="1" x14ac:dyDescent="0.25">
      <c r="A41" s="117"/>
      <c r="B41" s="8" t="s">
        <v>169</v>
      </c>
      <c r="C41" s="4" t="s">
        <v>76</v>
      </c>
      <c r="D41" s="7" t="s">
        <v>181</v>
      </c>
      <c r="E41" s="7" t="s">
        <v>288</v>
      </c>
      <c r="F41" s="118">
        <v>5</v>
      </c>
      <c r="G41" s="118">
        <v>3636</v>
      </c>
      <c r="H41" s="118">
        <v>8362</v>
      </c>
      <c r="I41" s="119">
        <f>H41/G41</f>
        <v>2.2997799779977997</v>
      </c>
      <c r="J41" s="139" t="s">
        <v>190</v>
      </c>
      <c r="K41" s="120"/>
      <c r="L41" s="120" t="s">
        <v>24</v>
      </c>
      <c r="M41" s="43">
        <v>1</v>
      </c>
      <c r="N41" s="120"/>
      <c r="O41" s="120" t="str">
        <f>IFERROR(LEFT(N41,LEN(N41)-1) * M41 * 100 * VLOOKUP(J41,$U$3:$V$6,2),"")</f>
        <v/>
      </c>
      <c r="P41" s="120" t="str">
        <f>IF(SUMIF(C:C, "=" &amp; C41, O:O) &gt; 0,SUMIF(C:C, "=" &amp; C41, O:O),"")</f>
        <v/>
      </c>
      <c r="Q41" s="133" t="str">
        <f>IFERROR(O41/H41*100000,"")</f>
        <v/>
      </c>
      <c r="R41" s="133" t="str">
        <f>IFERROR(P41/H41*100000,"")</f>
        <v/>
      </c>
      <c r="S41" s="115"/>
    </row>
    <row r="42" spans="1:19" s="1" customFormat="1" ht="36" customHeight="1" x14ac:dyDescent="0.25">
      <c r="A42" s="117"/>
      <c r="B42" s="9" t="s">
        <v>170</v>
      </c>
      <c r="C42" s="3" t="s">
        <v>49</v>
      </c>
      <c r="D42" s="7" t="s">
        <v>181</v>
      </c>
      <c r="E42" s="10" t="s">
        <v>1</v>
      </c>
      <c r="F42" s="118">
        <v>6</v>
      </c>
      <c r="G42" s="118">
        <v>6424</v>
      </c>
      <c r="H42" s="118">
        <v>14775</v>
      </c>
      <c r="I42" s="119">
        <f>H42/G42</f>
        <v>2.2999688667496887</v>
      </c>
      <c r="J42" s="141" t="s">
        <v>199</v>
      </c>
      <c r="K42" s="120"/>
      <c r="L42" s="120" t="s">
        <v>1</v>
      </c>
      <c r="M42" s="119">
        <v>0.2</v>
      </c>
      <c r="N42" s="120" t="s">
        <v>187</v>
      </c>
      <c r="O42" s="120">
        <f>IFERROR(LEFT(N42,LEN(N42)-1) * M42 * 100 * VLOOKUP(J42,$U$3:$V$6,2),"")</f>
        <v>750</v>
      </c>
      <c r="P42" s="120">
        <f>IF(SUMIF(C:C, "=" &amp; C42, O:O) &gt; 0,SUMIF(C:C, "=" &amp; C42, O:O),"")</f>
        <v>750</v>
      </c>
      <c r="Q42" s="133">
        <f>IFERROR(O42/H42*100000,"")</f>
        <v>5076.1421319796955</v>
      </c>
      <c r="R42" s="133">
        <f>IFERROR(P42/H42*100000,"")</f>
        <v>5076.1421319796955</v>
      </c>
      <c r="S42" s="115"/>
    </row>
    <row r="43" spans="1:19" s="1" customFormat="1" ht="36" customHeight="1" x14ac:dyDescent="0.25">
      <c r="A43" s="117"/>
      <c r="B43" s="7" t="s">
        <v>167</v>
      </c>
      <c r="C43" s="3" t="s">
        <v>129</v>
      </c>
      <c r="D43" s="7" t="s">
        <v>181</v>
      </c>
      <c r="E43" s="10" t="s">
        <v>1</v>
      </c>
      <c r="F43" s="118">
        <v>5</v>
      </c>
      <c r="G43" s="118">
        <v>6737</v>
      </c>
      <c r="H43" s="118">
        <v>14147</v>
      </c>
      <c r="I43" s="119">
        <f>H43/G43</f>
        <v>2.0998960961852458</v>
      </c>
      <c r="J43" s="141" t="s">
        <v>199</v>
      </c>
      <c r="K43" s="120"/>
      <c r="L43" s="120" t="s">
        <v>1</v>
      </c>
      <c r="M43" s="119">
        <v>0.05</v>
      </c>
      <c r="N43" s="120" t="s">
        <v>186</v>
      </c>
      <c r="O43" s="120">
        <f>IFERROR(LEFT(N43,LEN(N43)-1) * M43 * 100 * VLOOKUP(J43,$U$3:$V$6,2),"")</f>
        <v>125</v>
      </c>
      <c r="P43" s="120">
        <f>IF(SUMIF(C:C, "=" &amp; C43, O:O) &gt; 0,SUMIF(C:C, "=" &amp; C43, O:O),"")</f>
        <v>700</v>
      </c>
      <c r="Q43" s="133">
        <f>IFERROR(O43/H43*100000,"")</f>
        <v>883.57955750335771</v>
      </c>
      <c r="R43" s="133">
        <f>IFERROR(P43/H43*100000,"")</f>
        <v>4948.0455220188023</v>
      </c>
      <c r="S43" s="115"/>
    </row>
    <row r="44" spans="1:19" s="1" customFormat="1" ht="36" customHeight="1" x14ac:dyDescent="0.25">
      <c r="A44" s="117"/>
      <c r="B44" s="7" t="s">
        <v>167</v>
      </c>
      <c r="C44" s="4" t="s">
        <v>106</v>
      </c>
      <c r="D44" s="7" t="s">
        <v>181</v>
      </c>
      <c r="E44" s="10" t="s">
        <v>1</v>
      </c>
      <c r="F44" s="118">
        <v>5</v>
      </c>
      <c r="G44" s="118">
        <v>6424</v>
      </c>
      <c r="H44" s="118">
        <v>11563</v>
      </c>
      <c r="I44" s="119">
        <f>H44/G44</f>
        <v>1.7999688667496887</v>
      </c>
      <c r="J44" s="141" t="s">
        <v>199</v>
      </c>
      <c r="K44" s="120"/>
      <c r="L44" s="120" t="s">
        <v>1</v>
      </c>
      <c r="M44" s="119">
        <v>0.15</v>
      </c>
      <c r="N44" s="120" t="s">
        <v>187</v>
      </c>
      <c r="O44" s="120">
        <f>IFERROR(LEFT(N44,LEN(N44)-1) * M44 * 100 * VLOOKUP(J44,$U$3:$V$6,2),"")</f>
        <v>562.5</v>
      </c>
      <c r="P44" s="120">
        <f>IF(SUMIF(C:C, "=" &amp; C44, O:O) &gt; 0,SUMIF(C:C, "=" &amp; C44, O:O),"")</f>
        <v>562.5</v>
      </c>
      <c r="Q44" s="133">
        <f>IFERROR(O44/H44*100000,"")</f>
        <v>4864.654501426965</v>
      </c>
      <c r="R44" s="133">
        <f>IFERROR(P44/H44*100000,"")</f>
        <v>4864.654501426965</v>
      </c>
      <c r="S44" s="115"/>
    </row>
    <row r="45" spans="1:19" s="1" customFormat="1" ht="36" customHeight="1" x14ac:dyDescent="0.25">
      <c r="A45" s="117"/>
      <c r="B45" s="9" t="s">
        <v>170</v>
      </c>
      <c r="C45" s="4" t="s">
        <v>60</v>
      </c>
      <c r="D45" s="7" t="s">
        <v>181</v>
      </c>
      <c r="E45" s="10" t="s">
        <v>1</v>
      </c>
      <c r="F45" s="118">
        <v>6</v>
      </c>
      <c r="G45" s="118">
        <v>7383</v>
      </c>
      <c r="H45" s="118">
        <v>13289</v>
      </c>
      <c r="I45" s="119">
        <f>H45/G45</f>
        <v>1.7999458214817825</v>
      </c>
      <c r="J45" s="141" t="s">
        <v>199</v>
      </c>
      <c r="K45" s="120"/>
      <c r="L45" s="120" t="s">
        <v>1</v>
      </c>
      <c r="M45" s="119">
        <v>0.1</v>
      </c>
      <c r="N45" s="120" t="s">
        <v>187</v>
      </c>
      <c r="O45" s="120">
        <f>IFERROR(LEFT(N45,LEN(N45)-1) * M45 * 100 * VLOOKUP(J45,$U$3:$V$6,2),"")</f>
        <v>375</v>
      </c>
      <c r="P45" s="120">
        <f>IF(SUMIF(C:C, "=" &amp; C45, O:O) &gt; 0,SUMIF(C:C, "=" &amp; C45, O:O),"")</f>
        <v>375</v>
      </c>
      <c r="Q45" s="133">
        <f>IFERROR(O45/H45*100000,"")</f>
        <v>2821.8827601775906</v>
      </c>
      <c r="R45" s="133">
        <f>IFERROR(P45/H45*100000,"")</f>
        <v>2821.8827601775906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>H46/G46</f>
        <v>2.0998960961852458</v>
      </c>
      <c r="J46" s="141" t="s">
        <v>199</v>
      </c>
      <c r="K46" s="120"/>
      <c r="L46" s="120" t="s">
        <v>17</v>
      </c>
      <c r="M46" s="119">
        <v>0.03</v>
      </c>
      <c r="N46" s="120" t="s">
        <v>186</v>
      </c>
      <c r="O46" s="120">
        <f>IFERROR(LEFT(N46,LEN(N46)-1) * M46 * 100 * VLOOKUP(J46,$U$3:$V$6,2),"")</f>
        <v>75</v>
      </c>
      <c r="P46" s="120">
        <f>IF(SUMIF(C:C, "=" &amp; C46, O:O) &gt; 0,SUMIF(C:C, "=" &amp; C46, O:O),"")</f>
        <v>700</v>
      </c>
      <c r="Q46" s="133">
        <f>IFERROR(O46/H46*100000,"")</f>
        <v>530.1477345020146</v>
      </c>
      <c r="R46" s="133">
        <f>IFERROR(P46/H46*100000,"")</f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>H47/G47</f>
        <v>2.0998960961852458</v>
      </c>
      <c r="J47" s="141" t="s">
        <v>199</v>
      </c>
      <c r="K47" s="120"/>
      <c r="L47" s="120" t="s">
        <v>209</v>
      </c>
      <c r="M47" s="119">
        <v>0.1</v>
      </c>
      <c r="N47" s="120" t="s">
        <v>186</v>
      </c>
      <c r="O47" s="120">
        <f>IFERROR(LEFT(N47,LEN(N47)-1) * M47 * 100 * VLOOKUP(J47,$U$3:$V$6,2),"")</f>
        <v>250</v>
      </c>
      <c r="P47" s="120">
        <f>IF(SUMIF(C:C, "=" &amp; C47, O:O) &gt; 0,SUMIF(C:C, "=" &amp; C47, O:O),"")</f>
        <v>700</v>
      </c>
      <c r="Q47" s="133">
        <f>IFERROR(O47/H47*100000,"")</f>
        <v>1767.1591150067154</v>
      </c>
      <c r="R47" s="133">
        <f>IFERROR(P47/H47*100000,"")</f>
        <v>4948.0455220188023</v>
      </c>
      <c r="S47" s="115"/>
    </row>
    <row r="48" spans="1:19" s="1" customFormat="1" ht="36" customHeight="1" x14ac:dyDescent="0.25">
      <c r="A48" s="117"/>
      <c r="B48" s="7" t="s">
        <v>167</v>
      </c>
      <c r="C48" s="3" t="s">
        <v>129</v>
      </c>
      <c r="D48" s="7" t="s">
        <v>181</v>
      </c>
      <c r="E48" s="10" t="s">
        <v>1</v>
      </c>
      <c r="F48" s="118">
        <v>5</v>
      </c>
      <c r="G48" s="118">
        <v>6737</v>
      </c>
      <c r="H48" s="118">
        <v>14147</v>
      </c>
      <c r="I48" s="119">
        <f>H48/G48</f>
        <v>2.0998960961852458</v>
      </c>
      <c r="J48" s="141" t="s">
        <v>199</v>
      </c>
      <c r="K48" s="120"/>
      <c r="L48" s="120" t="s">
        <v>172</v>
      </c>
      <c r="M48" s="119">
        <v>0.1</v>
      </c>
      <c r="N48" s="120" t="s">
        <v>186</v>
      </c>
      <c r="O48" s="120">
        <f>IFERROR(LEFT(N48,LEN(N48)-1) * M48 * 100 * VLOOKUP(J48,$U$3:$V$6,2),"")</f>
        <v>250</v>
      </c>
      <c r="P48" s="120">
        <f>IF(SUMIF(C:C, "=" &amp; C48, O:O) &gt; 0,SUMIF(C:C, "=" &amp; C48, O:O),"")</f>
        <v>700</v>
      </c>
      <c r="Q48" s="133">
        <f>IFERROR(O48/H48*100000,"")</f>
        <v>1767.1591150067154</v>
      </c>
      <c r="R48" s="133">
        <f>IFERROR(P48/H48*100000,"")</f>
        <v>4948.0455220188023</v>
      </c>
      <c r="S48" s="115"/>
    </row>
    <row r="49" spans="1:26" s="1" customFormat="1" ht="36" customHeight="1" x14ac:dyDescent="0.25">
      <c r="A49" s="117"/>
      <c r="B49" s="6" t="s">
        <v>168</v>
      </c>
      <c r="C49" s="4" t="s">
        <v>157</v>
      </c>
      <c r="D49" s="7" t="s">
        <v>181</v>
      </c>
      <c r="E49" s="10" t="s">
        <v>1</v>
      </c>
      <c r="F49" s="118">
        <v>6</v>
      </c>
      <c r="G49" s="118">
        <v>2987</v>
      </c>
      <c r="H49" s="118">
        <v>14337</v>
      </c>
      <c r="I49" s="119">
        <f>H49/G49</f>
        <v>4.7997991295614328</v>
      </c>
      <c r="J49" s="142" t="s">
        <v>191</v>
      </c>
      <c r="K49" s="120"/>
      <c r="L49" s="120" t="s">
        <v>1</v>
      </c>
      <c r="M49" s="119">
        <v>0.4</v>
      </c>
      <c r="N49" s="120" t="s">
        <v>188</v>
      </c>
      <c r="O49" s="120">
        <f>IFERROR(LEFT(N49,LEN(N49)-1) * M49 * 100 * VLOOKUP(J49,$U$3:$V$6,2),"")</f>
        <v>2800</v>
      </c>
      <c r="P49" s="120">
        <f>IF(SUMIF(C:C, "=" &amp; C49, O:O) &gt; 0,SUMIF(C:C, "=" &amp; C49, O:O),"")</f>
        <v>2800</v>
      </c>
      <c r="Q49" s="133">
        <f>IFERROR(O49/H49*100000,"")</f>
        <v>19529.887703145709</v>
      </c>
      <c r="R49" s="133">
        <f>IFERROR(P49/H49*100000,"")</f>
        <v>19529.887703145709</v>
      </c>
      <c r="S49" s="115" t="s">
        <v>255</v>
      </c>
    </row>
    <row r="50" spans="1:26" s="1" customFormat="1" ht="36" customHeight="1" x14ac:dyDescent="0.25">
      <c r="A50" s="117"/>
      <c r="B50" s="10" t="s">
        <v>166</v>
      </c>
      <c r="C50" s="4" t="s">
        <v>4</v>
      </c>
      <c r="D50" s="7" t="s">
        <v>181</v>
      </c>
      <c r="E50" s="10" t="s">
        <v>1</v>
      </c>
      <c r="F50" s="118">
        <v>5</v>
      </c>
      <c r="G50" s="118">
        <v>8000</v>
      </c>
      <c r="H50" s="118">
        <v>9600</v>
      </c>
      <c r="I50" s="119">
        <f>H50/G50</f>
        <v>1.2</v>
      </c>
      <c r="J50" s="142" t="s">
        <v>191</v>
      </c>
      <c r="K50" s="120"/>
      <c r="L50" s="120" t="s">
        <v>17</v>
      </c>
      <c r="M50" s="119">
        <v>0.2</v>
      </c>
      <c r="N50" s="120" t="s">
        <v>188</v>
      </c>
      <c r="O50" s="120">
        <f>IFERROR(LEFT(N50,LEN(N50)-1) * M50 * 100 * VLOOKUP(J50,$U$3:$V$6,2),"")</f>
        <v>1400</v>
      </c>
      <c r="P50" s="120">
        <f>IF(SUMIF(C:C, "=" &amp; C50, O:O) &gt; 0,SUMIF(C:C, "=" &amp; C50, O:O),"")</f>
        <v>1400</v>
      </c>
      <c r="Q50" s="133">
        <f>IFERROR(O50/H50*100000,"")</f>
        <v>14583.333333333334</v>
      </c>
      <c r="R50" s="133">
        <f>IFERROR(P50/H50*100000,"")</f>
        <v>14583.333333333334</v>
      </c>
      <c r="S50" s="115" t="s">
        <v>259</v>
      </c>
    </row>
    <row r="51" spans="1:26" s="1" customFormat="1" ht="36" customHeight="1" x14ac:dyDescent="0.25">
      <c r="A51" s="117"/>
      <c r="B51" s="10" t="s">
        <v>166</v>
      </c>
      <c r="C51" s="4" t="s">
        <v>221</v>
      </c>
      <c r="D51" s="7" t="s">
        <v>181</v>
      </c>
      <c r="E51" s="10" t="s">
        <v>1</v>
      </c>
      <c r="F51" s="118">
        <v>6</v>
      </c>
      <c r="G51" s="118">
        <v>8534</v>
      </c>
      <c r="H51" s="118">
        <v>14934</v>
      </c>
      <c r="I51" s="119">
        <f>H51/G51</f>
        <v>1.7499414108272791</v>
      </c>
      <c r="J51" s="142" t="s">
        <v>191</v>
      </c>
      <c r="K51" s="120"/>
      <c r="L51" s="120" t="s">
        <v>17</v>
      </c>
      <c r="M51" s="119">
        <v>0.05</v>
      </c>
      <c r="N51" s="120" t="s">
        <v>187</v>
      </c>
      <c r="O51" s="120">
        <f>IFERROR(LEFT(N51,LEN(N51)-1) * M51 * 100 * VLOOKUP(J51,$U$3:$V$6,2),"")</f>
        <v>262.5</v>
      </c>
      <c r="P51" s="120">
        <f>IF(SUMIF(C:C, "=" &amp; C51, O:O) &gt; 0,SUMIF(C:C, "=" &amp; C51, O:O),"")</f>
        <v>1312.5</v>
      </c>
      <c r="Q51" s="133">
        <f>IFERROR(O51/H51*100000,"")</f>
        <v>1757.7340297308158</v>
      </c>
      <c r="R51" s="133">
        <f>IFERROR(P51/H51*100000,"")</f>
        <v>8788.6701486540769</v>
      </c>
      <c r="S51" s="115"/>
    </row>
    <row r="52" spans="1:26" s="1" customFormat="1" ht="36" customHeight="1" x14ac:dyDescent="0.25">
      <c r="A52" s="117"/>
      <c r="B52" s="7" t="s">
        <v>167</v>
      </c>
      <c r="C52" s="4" t="s">
        <v>109</v>
      </c>
      <c r="D52" s="7" t="s">
        <v>181</v>
      </c>
      <c r="E52" s="10" t="s">
        <v>1</v>
      </c>
      <c r="F52" s="118">
        <v>5</v>
      </c>
      <c r="G52" s="118">
        <v>4638</v>
      </c>
      <c r="H52" s="118">
        <v>9739</v>
      </c>
      <c r="I52" s="119">
        <f>H52/G52</f>
        <v>2.0998275118585599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>IFERROR(LEFT(N52,LEN(N52)-1) * M52 * 100 * VLOOKUP(J52,$U$3:$V$6,2),"")</f>
        <v>700</v>
      </c>
      <c r="P52" s="120">
        <f>IF(SUMIF(C:C, "=" &amp; C52, O:O) &gt; 0,SUMIF(C:C, "=" &amp; C52, O:O),"")</f>
        <v>700</v>
      </c>
      <c r="Q52" s="133">
        <f>IFERROR(O52/H52*100000,"")</f>
        <v>7187.5962624499443</v>
      </c>
      <c r="R52" s="133">
        <f>IFERROR(P52/H52*100000,"")</f>
        <v>7187.5962624499443</v>
      </c>
      <c r="S52" s="115"/>
    </row>
    <row r="53" spans="1:26" s="1" customFormat="1" ht="36" customHeight="1" x14ac:dyDescent="0.25">
      <c r="A53" s="117"/>
      <c r="B53" s="10" t="s">
        <v>166</v>
      </c>
      <c r="C53" s="4" t="s">
        <v>30</v>
      </c>
      <c r="D53" s="7" t="s">
        <v>181</v>
      </c>
      <c r="E53" s="10" t="s">
        <v>1</v>
      </c>
      <c r="F53" s="118">
        <v>5</v>
      </c>
      <c r="G53" s="118">
        <v>4500</v>
      </c>
      <c r="H53" s="118">
        <v>10800</v>
      </c>
      <c r="I53" s="119">
        <f>H53/G53</f>
        <v>2.4</v>
      </c>
      <c r="J53" s="142" t="s">
        <v>191</v>
      </c>
      <c r="K53" s="120"/>
      <c r="L53" s="120" t="s">
        <v>184</v>
      </c>
      <c r="M53" s="119">
        <v>0.2</v>
      </c>
      <c r="N53" s="120" t="s">
        <v>186</v>
      </c>
      <c r="O53" s="120">
        <f>IFERROR(LEFT(N53,LEN(N53)-1) * M53 * 100 * VLOOKUP(J53,$U$3:$V$6,2),"")</f>
        <v>700</v>
      </c>
      <c r="P53" s="120">
        <f>IF(SUMIF(C:C, "=" &amp; C53, O:O) &gt; 0,SUMIF(C:C, "=" &amp; C53, O:O),"")</f>
        <v>700</v>
      </c>
      <c r="Q53" s="133">
        <f>IFERROR(O53/H53*100000,"")</f>
        <v>6481.4814814814808</v>
      </c>
      <c r="R53" s="133">
        <f>IFERROR(P53/H53*100000,"")</f>
        <v>6481.4814814814808</v>
      </c>
      <c r="S53" s="115"/>
    </row>
    <row r="54" spans="1:26" s="1" customFormat="1" ht="36" customHeight="1" x14ac:dyDescent="0.25">
      <c r="A54" s="117"/>
      <c r="B54" s="6" t="s">
        <v>168</v>
      </c>
      <c r="C54" s="4" t="s">
        <v>163</v>
      </c>
      <c r="D54" s="10" t="s">
        <v>173</v>
      </c>
      <c r="E54" s="9" t="s">
        <v>5</v>
      </c>
      <c r="F54" s="118">
        <v>6</v>
      </c>
      <c r="G54" s="118">
        <v>2919</v>
      </c>
      <c r="H54" s="118">
        <v>5838</v>
      </c>
      <c r="I54" s="119">
        <f>H54/G54</f>
        <v>2</v>
      </c>
      <c r="J54" s="142" t="s">
        <v>191</v>
      </c>
      <c r="K54" s="120"/>
      <c r="L54" s="120" t="s">
        <v>194</v>
      </c>
      <c r="M54" s="119">
        <v>0.05</v>
      </c>
      <c r="N54" s="120"/>
      <c r="O54" s="120" t="str">
        <f>IFERROR(LEFT(N54,LEN(N54)-1) * M54 * 100 * VLOOKUP(J54,$U$3:$V$6,2),"")</f>
        <v/>
      </c>
      <c r="P54" s="120" t="str">
        <f>IF(SUMIF(C:C, "=" &amp; C54, O:O) &gt; 0,SUMIF(C:C, "=" &amp; C54, O:O),"")</f>
        <v/>
      </c>
      <c r="Q54" s="133" t="str">
        <f>IFERROR(O54/H54*100000,"")</f>
        <v/>
      </c>
      <c r="R54" s="133" t="str">
        <f>IFERROR(P54/H54*100000,"")</f>
        <v/>
      </c>
      <c r="S54" s="115" t="s">
        <v>212</v>
      </c>
    </row>
    <row r="55" spans="1:26" s="1" customFormat="1" ht="36" customHeight="1" x14ac:dyDescent="0.25">
      <c r="A55" s="117"/>
      <c r="B55" s="7" t="s">
        <v>167</v>
      </c>
      <c r="C55" s="4" t="s">
        <v>135</v>
      </c>
      <c r="D55" s="10" t="s">
        <v>173</v>
      </c>
      <c r="E55" s="7" t="s">
        <v>288</v>
      </c>
      <c r="F55" s="118">
        <v>3</v>
      </c>
      <c r="G55" s="118">
        <v>3530</v>
      </c>
      <c r="H55" s="118">
        <v>12355</v>
      </c>
      <c r="I55" s="119">
        <f>H55/G55</f>
        <v>3.5</v>
      </c>
      <c r="J55" s="142" t="s">
        <v>191</v>
      </c>
      <c r="K55" s="120"/>
      <c r="L55" s="120" t="s">
        <v>24</v>
      </c>
      <c r="M55" s="43">
        <v>2</v>
      </c>
      <c r="N55" s="120"/>
      <c r="O55" s="120" t="str">
        <f>IFERROR(LEFT(N55,LEN(N55)-1) * M55 * 100 * VLOOKUP(J55,$U$3:$V$6,2),"")</f>
        <v/>
      </c>
      <c r="P55" s="120" t="str">
        <f>IF(SUMIF(C:C, "=" &amp; C55, O:O) &gt; 0,SUMIF(C:C, "=" &amp; C55, O:O),"")</f>
        <v/>
      </c>
      <c r="Q55" s="133" t="str">
        <f>IFERROR(O55/H55*100000,"")</f>
        <v/>
      </c>
      <c r="R55" s="133" t="str">
        <f>IFERROR(P55/H55*100000,"")</f>
        <v/>
      </c>
      <c r="S55" s="115" t="s">
        <v>313</v>
      </c>
      <c r="T55" s="118"/>
      <c r="U55" s="118"/>
      <c r="V55" s="118"/>
      <c r="W55" s="118"/>
      <c r="X55" s="118"/>
    </row>
    <row r="56" spans="1:26" s="1" customFormat="1" ht="36" customHeight="1" x14ac:dyDescent="0.25">
      <c r="A56" s="117"/>
      <c r="B56" s="7" t="s">
        <v>167</v>
      </c>
      <c r="C56" s="4" t="s">
        <v>111</v>
      </c>
      <c r="D56" s="10" t="s">
        <v>173</v>
      </c>
      <c r="E56" s="7" t="s">
        <v>288</v>
      </c>
      <c r="F56" s="118">
        <v>3</v>
      </c>
      <c r="G56" s="118">
        <v>3051</v>
      </c>
      <c r="H56" s="118">
        <v>6102</v>
      </c>
      <c r="I56" s="119">
        <f>H56/G56</f>
        <v>2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>IFERROR(LEFT(N56,LEN(N56)-1) * M56 * 100 * VLOOKUP(J56,$U$3:$V$6,2),"")</f>
        <v/>
      </c>
      <c r="P56" s="120" t="str">
        <f>IF(SUMIF(C:C, "=" &amp; C56, O:O) &gt; 0,SUMIF(C:C, "=" &amp; C56, O:O),"")</f>
        <v/>
      </c>
      <c r="Q56" s="133" t="str">
        <f>IFERROR(O56/H56*100000,"")</f>
        <v/>
      </c>
      <c r="R56" s="133" t="str">
        <f>IFERROR(P56/H56*100000,"")</f>
        <v/>
      </c>
      <c r="S56" s="115"/>
      <c r="T56" s="118"/>
      <c r="U56" s="118"/>
      <c r="V56" s="118"/>
      <c r="W56" s="118"/>
      <c r="X56" s="118"/>
    </row>
    <row r="57" spans="1:26" s="1" customFormat="1" ht="36" customHeight="1" x14ac:dyDescent="0.25">
      <c r="A57" s="117"/>
      <c r="B57" s="9" t="s">
        <v>170</v>
      </c>
      <c r="C57" s="4" t="s">
        <v>57</v>
      </c>
      <c r="D57" s="10" t="s">
        <v>173</v>
      </c>
      <c r="E57" s="7" t="s">
        <v>288</v>
      </c>
      <c r="F57" s="118">
        <v>3</v>
      </c>
      <c r="G57" s="118">
        <v>3136</v>
      </c>
      <c r="H57" s="118">
        <v>6397</v>
      </c>
      <c r="I57" s="119">
        <f>H57/G57</f>
        <v>2.0398596938775508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>IFERROR(LEFT(N57,LEN(N57)-1) * M57 * 100 * VLOOKUP(J57,$U$3:$V$6,2),"")</f>
        <v/>
      </c>
      <c r="P57" s="120" t="str">
        <f>IF(SUMIF(C:C, "=" &amp; C57, O:O) &gt; 0,SUMIF(C:C, "=" &amp; C57, O:O),"")</f>
        <v/>
      </c>
      <c r="Q57" s="133" t="str">
        <f>IFERROR(O57/H57*100000,"")</f>
        <v/>
      </c>
      <c r="R57" s="133" t="str">
        <f>IFERROR(P57/H57*100000,"")</f>
        <v/>
      </c>
      <c r="S57" s="115"/>
    </row>
    <row r="58" spans="1:26" s="1" customFormat="1" ht="36" customHeight="1" x14ac:dyDescent="0.25">
      <c r="A58" s="117"/>
      <c r="B58" s="7" t="s">
        <v>167</v>
      </c>
      <c r="C58" s="4" t="s">
        <v>132</v>
      </c>
      <c r="D58" s="10" t="s">
        <v>173</v>
      </c>
      <c r="E58" s="7" t="s">
        <v>288</v>
      </c>
      <c r="F58" s="118">
        <v>4</v>
      </c>
      <c r="G58" s="118">
        <v>3080</v>
      </c>
      <c r="H58" s="118">
        <v>7084</v>
      </c>
      <c r="I58" s="119">
        <f>H58/G58</f>
        <v>2.2999999999999998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>IFERROR(LEFT(N58,LEN(N58)-1) * M58 * 100 * VLOOKUP(J58,$U$3:$V$6,2),"")</f>
        <v/>
      </c>
      <c r="P58" s="120" t="str">
        <f>IF(SUMIF(C:C, "=" &amp; C58, O:O) &gt; 0,SUMIF(C:C, "=" &amp; C58, O:O),"")</f>
        <v/>
      </c>
      <c r="Q58" s="133" t="str">
        <f>IFERROR(O58/H58*100000,"")</f>
        <v/>
      </c>
      <c r="R58" s="133" t="str">
        <f>IFERROR(P58/H58*100000,"")</f>
        <v/>
      </c>
      <c r="S58" s="115"/>
    </row>
    <row r="59" spans="1:26" s="1" customFormat="1" ht="36" customHeight="1" x14ac:dyDescent="0.25">
      <c r="A59" s="117"/>
      <c r="B59" s="6" t="s">
        <v>168</v>
      </c>
      <c r="C59" s="4" t="s">
        <v>153</v>
      </c>
      <c r="D59" s="10" t="s">
        <v>173</v>
      </c>
      <c r="E59" s="7" t="s">
        <v>288</v>
      </c>
      <c r="F59" s="118">
        <v>7</v>
      </c>
      <c r="G59" s="118">
        <v>3247</v>
      </c>
      <c r="H59" s="118">
        <v>8442</v>
      </c>
      <c r="I59" s="119">
        <f>H59/G59</f>
        <v>2.5999384046812444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>IFERROR(LEFT(N59,LEN(N59)-1) * M59 * 100 * VLOOKUP(J59,$U$3:$V$6,2),"")</f>
        <v/>
      </c>
      <c r="P59" s="120" t="str">
        <f>IF(SUMIF(C:C, "=" &amp; C59, O:O) &gt; 0,SUMIF(C:C, "=" &amp; C59, O:O),"")</f>
        <v/>
      </c>
      <c r="Q59" s="133" t="str">
        <f>IFERROR(O59/H59*100000,"")</f>
        <v/>
      </c>
      <c r="R59" s="133" t="str">
        <f>IFERROR(P59/H59*100000,"")</f>
        <v/>
      </c>
      <c r="S59" s="115"/>
    </row>
    <row r="60" spans="1:26" s="1" customFormat="1" ht="36" customHeight="1" x14ac:dyDescent="0.25">
      <c r="A60" s="117"/>
      <c r="B60" s="7" t="s">
        <v>167</v>
      </c>
      <c r="C60" s="4" t="s">
        <v>109</v>
      </c>
      <c r="D60" s="7" t="s">
        <v>181</v>
      </c>
      <c r="E60" s="7" t="s">
        <v>288</v>
      </c>
      <c r="F60" s="118">
        <v>5</v>
      </c>
      <c r="G60" s="118">
        <v>4638</v>
      </c>
      <c r="H60" s="118">
        <v>9739</v>
      </c>
      <c r="I60" s="119">
        <f>H60/G60</f>
        <v>2.0998275118585599</v>
      </c>
      <c r="J60" s="142" t="s">
        <v>191</v>
      </c>
      <c r="K60" s="120"/>
      <c r="L60" s="120" t="s">
        <v>24</v>
      </c>
      <c r="M60" s="43">
        <v>1</v>
      </c>
      <c r="N60" s="120"/>
      <c r="O60" s="120" t="str">
        <f>IFERROR(LEFT(N60,LEN(N60)-1) * M60 * 100 * VLOOKUP(J60,$U$3:$V$6,2),"")</f>
        <v/>
      </c>
      <c r="P60" s="120">
        <f>IF(SUMIF(C:C, "=" &amp; C60, O:O) &gt; 0,SUMIF(C:C, "=" &amp; C60, O:O),"")</f>
        <v>700</v>
      </c>
      <c r="Q60" s="133" t="str">
        <f>IFERROR(O60/H60*100000,"")</f>
        <v/>
      </c>
      <c r="R60" s="133">
        <f>IFERROR(P60/H60*100000,"")</f>
        <v>7187.5962624499443</v>
      </c>
      <c r="S60" s="115"/>
    </row>
    <row r="61" spans="1:26" s="1" customFormat="1" ht="36" customHeight="1" x14ac:dyDescent="0.25">
      <c r="A61" s="117"/>
      <c r="B61" s="10" t="s">
        <v>166</v>
      </c>
      <c r="C61" s="4" t="s">
        <v>317</v>
      </c>
      <c r="D61" s="10" t="s">
        <v>173</v>
      </c>
      <c r="E61" s="7" t="s">
        <v>288</v>
      </c>
      <c r="F61" s="118">
        <v>7</v>
      </c>
      <c r="G61" s="118">
        <v>2648</v>
      </c>
      <c r="H61" s="118">
        <v>9135</v>
      </c>
      <c r="I61" s="119">
        <f>H61/G61</f>
        <v>3.4497734138972809</v>
      </c>
      <c r="J61" s="142" t="s">
        <v>191</v>
      </c>
      <c r="K61" s="120"/>
      <c r="L61" s="120" t="s">
        <v>24</v>
      </c>
      <c r="M61" s="43">
        <v>3</v>
      </c>
      <c r="N61" s="120"/>
      <c r="O61" s="120"/>
      <c r="P61" s="120"/>
      <c r="Q61" s="133"/>
      <c r="R61" s="133"/>
      <c r="S61" s="115" t="s">
        <v>289</v>
      </c>
    </row>
    <row r="62" spans="1:26" s="1" customFormat="1" ht="36" customHeight="1" x14ac:dyDescent="0.25">
      <c r="A62" s="117"/>
      <c r="B62" s="10" t="s">
        <v>166</v>
      </c>
      <c r="C62" s="4" t="s">
        <v>8</v>
      </c>
      <c r="D62" s="10" t="s">
        <v>173</v>
      </c>
      <c r="E62" s="7" t="s">
        <v>288</v>
      </c>
      <c r="F62" s="118">
        <v>5</v>
      </c>
      <c r="G62" s="118">
        <v>3033</v>
      </c>
      <c r="H62" s="118">
        <v>8492</v>
      </c>
      <c r="I62" s="119">
        <f>H62/G62</f>
        <v>2.799868117375536</v>
      </c>
      <c r="J62" s="142" t="s">
        <v>191</v>
      </c>
      <c r="K62" s="120"/>
      <c r="L62" s="120" t="s">
        <v>323</v>
      </c>
      <c r="M62" s="119"/>
      <c r="N62" s="120" t="s">
        <v>187</v>
      </c>
      <c r="O62" s="120"/>
      <c r="P62" s="120"/>
      <c r="Q62" s="133"/>
      <c r="R62" s="133"/>
      <c r="S62" s="115" t="s">
        <v>289</v>
      </c>
      <c r="W62" s="118"/>
      <c r="X62" s="118"/>
    </row>
    <row r="63" spans="1:26" s="1" customFormat="1" ht="36" customHeight="1" x14ac:dyDescent="0.25">
      <c r="A63" s="117"/>
      <c r="B63" s="10" t="s">
        <v>166</v>
      </c>
      <c r="C63" s="4" t="s">
        <v>13</v>
      </c>
      <c r="D63" s="10" t="s">
        <v>173</v>
      </c>
      <c r="E63" s="7" t="s">
        <v>288</v>
      </c>
      <c r="F63" s="118">
        <v>4</v>
      </c>
      <c r="G63" s="118">
        <v>2914</v>
      </c>
      <c r="H63" s="118">
        <v>6702</v>
      </c>
      <c r="I63" s="119">
        <f>H63/G63</f>
        <v>2.2999313658201785</v>
      </c>
      <c r="J63" s="142" t="s">
        <v>191</v>
      </c>
      <c r="K63" s="120"/>
      <c r="L63" s="120" t="s">
        <v>207</v>
      </c>
      <c r="M63" s="119">
        <v>0.05</v>
      </c>
      <c r="N63" s="120"/>
      <c r="O63" s="120" t="str">
        <f>IFERROR(LEFT(N63,LEN(N63)-1) * M63 * 100 * VLOOKUP(J63,$U$3:$V$6,2),"")</f>
        <v/>
      </c>
      <c r="P63" s="120" t="str">
        <f>IF(SUMIF(C:C, "=" &amp; C63, O:O) &gt; 0,SUMIF(C:C, "=" &amp; C63, O:O),"")</f>
        <v/>
      </c>
      <c r="Q63" s="133" t="str">
        <f>IFERROR(O63/H63*100000,"")</f>
        <v/>
      </c>
      <c r="R63" s="133" t="str">
        <f>IFERROR(P63/H63*100000,"")</f>
        <v/>
      </c>
      <c r="S63" s="115"/>
      <c r="T63" s="17"/>
      <c r="U63" s="17"/>
      <c r="V63" s="120"/>
      <c r="W63" s="118"/>
      <c r="X63" s="118"/>
    </row>
    <row r="64" spans="1:26" s="1" customFormat="1" ht="36" customHeight="1" x14ac:dyDescent="0.25">
      <c r="A64" s="30"/>
      <c r="B64" s="32" t="s">
        <v>166</v>
      </c>
      <c r="C64" s="44" t="s">
        <v>41</v>
      </c>
      <c r="D64" s="10" t="s">
        <v>173</v>
      </c>
      <c r="E64" s="7" t="s">
        <v>288</v>
      </c>
      <c r="F64" s="33">
        <v>3</v>
      </c>
      <c r="G64" s="33">
        <v>2376</v>
      </c>
      <c r="H64" s="33">
        <v>9266</v>
      </c>
      <c r="I64" s="34">
        <f>H64/G64</f>
        <v>3.8998316498316496</v>
      </c>
      <c r="J64" s="143" t="s">
        <v>191</v>
      </c>
      <c r="K64" s="45"/>
      <c r="L64" s="35" t="s">
        <v>207</v>
      </c>
      <c r="M64" s="34">
        <v>0.03</v>
      </c>
      <c r="N64" s="35"/>
      <c r="O64" s="120" t="str">
        <f>IFERROR(LEFT(N64,LEN(N64)-1) * M64 * 100 * VLOOKUP(J64,$U$3:$V$6,2),"")</f>
        <v/>
      </c>
      <c r="P64" s="120" t="str">
        <f>IF(SUMIF(C:C, "=" &amp; C64, O:O) &gt; 0,SUMIF(C:C, "=" &amp; C64, O:O),"")</f>
        <v/>
      </c>
      <c r="Q64" s="133" t="str">
        <f>IFERROR(O64/H64*100000,"")</f>
        <v/>
      </c>
      <c r="R64" s="133" t="str">
        <f>IFERROR(P64/H64*100000,"")</f>
        <v/>
      </c>
      <c r="S64" s="33"/>
      <c r="T64" s="53"/>
      <c r="U64" s="120"/>
      <c r="V64" s="120"/>
      <c r="W64" s="120"/>
      <c r="X64" s="120"/>
      <c r="Y64" s="120"/>
      <c r="Z64" s="118"/>
    </row>
    <row r="65" spans="1:26" x14ac:dyDescent="0.25">
      <c r="A65" s="47" t="s">
        <v>250</v>
      </c>
      <c r="B65" s="48"/>
      <c r="C65" s="48"/>
      <c r="D65" s="48"/>
      <c r="E65" s="48"/>
      <c r="F65" s="48"/>
      <c r="G65" s="48"/>
      <c r="H65" s="58"/>
      <c r="I65" s="48"/>
      <c r="J65" s="48"/>
      <c r="K65" s="48"/>
      <c r="L65" s="48"/>
      <c r="M65" s="48"/>
      <c r="N65" s="48"/>
      <c r="O65" s="48"/>
      <c r="P65" s="58"/>
      <c r="Q65" s="134"/>
      <c r="R65" s="134"/>
      <c r="S65" s="49"/>
      <c r="T65" s="54"/>
      <c r="U65" s="54"/>
      <c r="V65" s="54"/>
      <c r="W65" s="54"/>
      <c r="X65" s="126"/>
      <c r="Y65" s="126"/>
      <c r="Z65" s="124"/>
    </row>
    <row r="66" spans="1:26" x14ac:dyDescent="0.25">
      <c r="A66" s="127"/>
      <c r="B66" s="51"/>
      <c r="C66" s="51"/>
      <c r="D66" s="51"/>
      <c r="E66" s="51"/>
      <c r="F66" s="51"/>
      <c r="G66" s="51"/>
      <c r="H66" s="46"/>
      <c r="I66" s="51"/>
      <c r="J66" s="51"/>
      <c r="K66" s="51"/>
      <c r="L66" s="51"/>
      <c r="M66" s="51"/>
      <c r="N66" s="51"/>
      <c r="O66" s="51"/>
      <c r="P66" s="46"/>
      <c r="Q66" s="135"/>
      <c r="R66" s="135"/>
      <c r="S66" s="57" t="s">
        <v>251</v>
      </c>
      <c r="T66" s="54"/>
      <c r="U66" s="54"/>
      <c r="V66" s="54"/>
      <c r="W66" s="54"/>
      <c r="X66" s="126"/>
      <c r="Y66" s="126"/>
      <c r="Z66" s="124"/>
    </row>
    <row r="67" spans="1:26" x14ac:dyDescent="0.25">
      <c r="A67" s="128"/>
      <c r="B67" s="51"/>
      <c r="C67" s="51"/>
      <c r="D67" s="51"/>
      <c r="E67" s="51"/>
      <c r="F67" s="51"/>
      <c r="G67" s="51"/>
      <c r="H67" s="46"/>
      <c r="I67" s="51"/>
      <c r="J67" s="51"/>
      <c r="K67" s="84"/>
      <c r="L67" s="51"/>
      <c r="M67" s="51"/>
      <c r="N67" s="51"/>
      <c r="O67" s="51"/>
      <c r="P67" s="46"/>
      <c r="Q67" s="135"/>
      <c r="R67" s="135"/>
      <c r="S67" s="75" t="s">
        <v>260</v>
      </c>
      <c r="T67" s="54"/>
      <c r="U67" s="54"/>
      <c r="V67" s="54"/>
      <c r="W67" s="54"/>
      <c r="X67" s="126"/>
      <c r="Y67" s="126"/>
      <c r="Z67" s="124"/>
    </row>
    <row r="68" spans="1:26" x14ac:dyDescent="0.25">
      <c r="A68" s="128"/>
      <c r="B68" s="51"/>
      <c r="C68" s="51"/>
      <c r="D68" s="51"/>
      <c r="E68" s="51"/>
      <c r="F68" s="51"/>
      <c r="G68" s="51"/>
      <c r="H68" s="46"/>
      <c r="I68" s="51"/>
      <c r="J68" s="51"/>
      <c r="K68" s="84"/>
      <c r="L68" s="51"/>
      <c r="M68" s="51"/>
      <c r="N68" s="51"/>
      <c r="O68" s="51"/>
      <c r="P68" s="46"/>
      <c r="Q68" s="135"/>
      <c r="R68" s="135"/>
      <c r="S68" s="93" t="s">
        <v>265</v>
      </c>
      <c r="T68" s="54"/>
      <c r="U68" s="54"/>
      <c r="V68" s="54"/>
      <c r="W68" s="54"/>
      <c r="X68" s="126"/>
      <c r="Y68" s="126"/>
      <c r="Z68" s="124"/>
    </row>
    <row r="69" spans="1:26" x14ac:dyDescent="0.25">
      <c r="A69" s="22"/>
      <c r="B69" s="21"/>
      <c r="C69" s="21"/>
      <c r="D69" s="21"/>
      <c r="E69" s="21"/>
      <c r="F69" s="21"/>
      <c r="G69" s="21"/>
      <c r="H69" s="46"/>
      <c r="I69" s="21"/>
      <c r="J69" s="21"/>
      <c r="K69" s="21"/>
      <c r="L69" s="21"/>
      <c r="M69" s="21"/>
      <c r="N69" s="21"/>
      <c r="O69" s="21"/>
      <c r="P69" s="46"/>
      <c r="Q69" s="136"/>
      <c r="R69" s="136"/>
      <c r="S69" s="75" t="s">
        <v>260</v>
      </c>
      <c r="T69" s="20"/>
      <c r="U69" s="20"/>
      <c r="V69" s="20"/>
      <c r="W69" s="20"/>
      <c r="X69" s="126"/>
      <c r="Y69" s="126"/>
      <c r="Z69" s="124"/>
    </row>
    <row r="70" spans="1:26" x14ac:dyDescent="0.25">
      <c r="A70" s="22"/>
      <c r="B70" s="21"/>
      <c r="C70" s="21"/>
      <c r="D70" s="21"/>
      <c r="E70" s="21"/>
      <c r="F70" s="21"/>
      <c r="G70" s="21"/>
      <c r="H70" s="46"/>
      <c r="I70" s="21"/>
      <c r="J70" s="21"/>
      <c r="K70" s="21"/>
      <c r="L70" s="21"/>
      <c r="M70" s="21"/>
      <c r="N70" s="21"/>
      <c r="O70" s="21"/>
      <c r="P70" s="46"/>
      <c r="Q70" s="136"/>
      <c r="R70" s="136"/>
      <c r="S70" s="23" t="s">
        <v>254</v>
      </c>
      <c r="T70" s="20"/>
      <c r="U70" s="20"/>
      <c r="V70" s="20"/>
      <c r="W70" s="126"/>
      <c r="X70" s="126"/>
      <c r="Y70" s="126"/>
      <c r="Z70" s="124"/>
    </row>
    <row r="71" spans="1:26" x14ac:dyDescent="0.25">
      <c r="A71" s="151" t="s">
        <v>252</v>
      </c>
      <c r="B71" s="152"/>
      <c r="C71" s="129"/>
      <c r="D71" s="52"/>
      <c r="E71" s="52"/>
      <c r="F71" s="52"/>
      <c r="G71" s="52"/>
      <c r="H71" s="59"/>
      <c r="I71" s="52"/>
      <c r="J71" s="52"/>
      <c r="K71" s="52"/>
      <c r="L71" s="52"/>
      <c r="M71" s="52"/>
      <c r="N71" s="52"/>
      <c r="O71" s="52"/>
      <c r="P71" s="59"/>
      <c r="Q71" s="137"/>
      <c r="R71" s="137"/>
      <c r="S71" s="116" t="s">
        <v>253</v>
      </c>
      <c r="T71" s="56"/>
      <c r="U71" s="56"/>
      <c r="V71" s="56"/>
      <c r="W71" s="56"/>
      <c r="X71" s="126"/>
      <c r="Y71" s="126"/>
      <c r="Z71" s="124"/>
    </row>
    <row r="72" spans="1:26" x14ac:dyDescent="0.25">
      <c r="T72" s="126"/>
      <c r="U72" s="126"/>
      <c r="V72" s="126"/>
      <c r="W72" s="126"/>
      <c r="X72" s="126"/>
      <c r="Y72" s="126"/>
      <c r="Z72" s="124"/>
    </row>
    <row r="73" spans="1:26" x14ac:dyDescent="0.25">
      <c r="T73" s="126"/>
      <c r="U73" s="126"/>
      <c r="V73" s="126"/>
      <c r="W73" s="126"/>
      <c r="X73" s="126"/>
      <c r="Y73" s="126"/>
      <c r="Z73" s="124"/>
    </row>
    <row r="74" spans="1:26" x14ac:dyDescent="0.25">
      <c r="T74" s="130"/>
      <c r="U74" s="130"/>
      <c r="V74" s="130"/>
      <c r="W74" s="130"/>
      <c r="X74" s="130"/>
      <c r="Y74" s="130"/>
    </row>
    <row r="75" spans="1:26" x14ac:dyDescent="0.25">
      <c r="T75" s="130"/>
      <c r="U75" s="130"/>
      <c r="V75" s="130"/>
      <c r="W75" s="130"/>
      <c r="X75" s="130"/>
      <c r="Y75" s="130"/>
    </row>
  </sheetData>
  <sortState xmlns:xlrd2="http://schemas.microsoft.com/office/spreadsheetml/2017/richdata2" ref="A3:S64">
    <sortCondition ref="J3:J64" customList="全隊,自身&amp;周圍,自身"/>
    <sortCondition ref="E3:E64" customList="ATK,DEF,BUF"/>
    <sortCondition ref="L3:L64"/>
    <sortCondition descending="1" ref="R3:R64"/>
    <sortCondition descending="1" ref="M3:M64"/>
  </sortState>
  <mergeCells count="2">
    <mergeCell ref="A71:B71"/>
    <mergeCell ref="A1:S1"/>
  </mergeCells>
  <hyperlinks>
    <hyperlink ref="S66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topLeftCell="A7" workbookViewId="0">
      <selection activeCell="K14" sqref="K1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315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7" t="s">
        <v>167</v>
      </c>
      <c r="C3" s="4" t="s">
        <v>56</v>
      </c>
      <c r="D3" s="8" t="s">
        <v>177</v>
      </c>
      <c r="E3" s="2">
        <v>5</v>
      </c>
      <c r="F3" s="2">
        <v>11832</v>
      </c>
      <c r="G3" s="2">
        <v>9465</v>
      </c>
      <c r="H3" s="15">
        <f t="shared" ref="H3:H31" si="0">G3/F3</f>
        <v>0.79994929006085191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7" si="1">J3+K3*L3</f>
        <v>2.19</v>
      </c>
      <c r="O3" s="68">
        <f t="shared" ref="O3:O27" si="2">N3/G3*100000</f>
        <v>23.137876386687797</v>
      </c>
      <c r="P3" s="37"/>
    </row>
    <row r="4" spans="1:21" s="1" customFormat="1" ht="36" customHeight="1" x14ac:dyDescent="0.25">
      <c r="A4" s="95"/>
      <c r="B4" s="8" t="s">
        <v>169</v>
      </c>
      <c r="C4" s="3" t="s">
        <v>82</v>
      </c>
      <c r="D4" s="8" t="s">
        <v>177</v>
      </c>
      <c r="E4" s="96">
        <v>6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 t="shared" si="0"/>
        <v>1.6999661933739012</v>
      </c>
      <c r="I5" s="16" t="s">
        <v>190</v>
      </c>
      <c r="J5" s="65">
        <v>0.44</v>
      </c>
      <c r="K5" s="66">
        <v>5</v>
      </c>
      <c r="L5" s="17">
        <v>0.35</v>
      </c>
      <c r="M5" s="17"/>
      <c r="N5" s="17">
        <f t="shared" si="1"/>
        <v>2.19</v>
      </c>
      <c r="O5" s="68">
        <f t="shared" si="2"/>
        <v>21.775877498259916</v>
      </c>
      <c r="P5" s="37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198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98" t="s">
        <v>190</v>
      </c>
      <c r="J7" s="65">
        <v>0.44</v>
      </c>
      <c r="K7" s="66">
        <v>5</v>
      </c>
      <c r="L7" s="17">
        <v>0.35</v>
      </c>
      <c r="M7" s="17" t="s">
        <v>214</v>
      </c>
      <c r="N7" s="17">
        <f t="shared" si="1"/>
        <v>2.19</v>
      </c>
      <c r="O7" s="68">
        <f t="shared" si="2"/>
        <v>20.567242674680688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 t="s">
        <v>316</v>
      </c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7" t="s">
        <v>167</v>
      </c>
      <c r="C10" s="4" t="s">
        <v>108</v>
      </c>
      <c r="D10" s="8" t="s">
        <v>177</v>
      </c>
      <c r="E10" s="2">
        <v>6</v>
      </c>
      <c r="F10" s="2">
        <v>5916</v>
      </c>
      <c r="G10" s="2">
        <v>10648</v>
      </c>
      <c r="H10" s="15">
        <f t="shared" si="0"/>
        <v>1.799864773495605</v>
      </c>
      <c r="I10" s="16" t="s">
        <v>190</v>
      </c>
      <c r="J10" s="65">
        <v>1.3</v>
      </c>
      <c r="K10" s="66">
        <v>5</v>
      </c>
      <c r="L10" s="17">
        <v>0.1</v>
      </c>
      <c r="M10" s="17" t="s">
        <v>211</v>
      </c>
      <c r="N10" s="17">
        <f t="shared" si="1"/>
        <v>1.8</v>
      </c>
      <c r="O10" s="68">
        <f t="shared" si="2"/>
        <v>16.9045830202855</v>
      </c>
      <c r="P10" s="37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65">
        <v>1.3</v>
      </c>
      <c r="K12" s="67"/>
      <c r="L12" s="17"/>
      <c r="M12" s="17"/>
      <c r="N12" s="17">
        <f t="shared" si="1"/>
        <v>1.3</v>
      </c>
      <c r="O12" s="68">
        <f t="shared" si="2"/>
        <v>15.69669162038155</v>
      </c>
      <c r="P12" s="37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205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65">
        <v>1.3</v>
      </c>
      <c r="K14" s="67"/>
      <c r="L14" s="17"/>
      <c r="M14" s="17" t="s">
        <v>213</v>
      </c>
      <c r="N14" s="17">
        <f t="shared" si="1"/>
        <v>1.3</v>
      </c>
      <c r="O14" s="68">
        <f t="shared" si="2"/>
        <v>13.734812466983625</v>
      </c>
      <c r="P14" s="37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3" t="s">
        <v>190</v>
      </c>
      <c r="J16" s="65">
        <v>1.08</v>
      </c>
      <c r="K16" s="67"/>
      <c r="L16" s="17"/>
      <c r="M16" s="17"/>
      <c r="N16" s="17">
        <f t="shared" si="1"/>
        <v>1.08</v>
      </c>
      <c r="O16" s="68">
        <f t="shared" si="2"/>
        <v>13.040328423086212</v>
      </c>
      <c r="P16" s="99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65">
        <v>1.08</v>
      </c>
      <c r="K17" s="67"/>
      <c r="L17" s="17"/>
      <c r="M17" s="17" t="s">
        <v>200</v>
      </c>
      <c r="N17" s="17">
        <f t="shared" si="1"/>
        <v>1.08</v>
      </c>
      <c r="O17" s="68">
        <f t="shared" si="2"/>
        <v>12.225492415666743</v>
      </c>
      <c r="P17" s="37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 t="s">
        <v>203</v>
      </c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12.170385395537528</v>
      </c>
      <c r="P19" s="37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/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 t="shared" si="0"/>
        <v>3.1998274870615298</v>
      </c>
      <c r="I25" s="92" t="s">
        <v>190</v>
      </c>
      <c r="J25" s="65">
        <v>0.3</v>
      </c>
      <c r="K25" s="66"/>
      <c r="L25" s="17"/>
      <c r="M25" s="17"/>
      <c r="N25" s="17">
        <f t="shared" si="1"/>
        <v>0.3</v>
      </c>
      <c r="O25" s="68">
        <f t="shared" si="2"/>
        <v>2.6956599874202536</v>
      </c>
      <c r="P25" s="42" t="s">
        <v>305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 t="shared" si="0"/>
        <v>1.7999688667496887</v>
      </c>
      <c r="I26" s="120" t="s">
        <v>199</v>
      </c>
      <c r="J26" s="65">
        <v>0.6</v>
      </c>
      <c r="K26" s="67"/>
      <c r="L26" s="17"/>
      <c r="M26" s="17"/>
      <c r="N26" s="17">
        <f t="shared" si="1"/>
        <v>0.6</v>
      </c>
      <c r="O26" s="68">
        <f t="shared" si="2"/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 t="shared" si="0"/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 t="shared" si="1"/>
        <v>0.35000000000000003</v>
      </c>
      <c r="O27" s="68">
        <f t="shared" si="2"/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 t="shared" si="0"/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 t="shared" si="0"/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306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 t="shared" si="0"/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2020-09-13T11:38:46Z</dcterms:modified>
</cp:coreProperties>
</file>